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210" windowHeight="6495" activeTab="0"/>
  </bookViews>
  <sheets>
    <sheet name="109" sheetId="1" r:id="rId1"/>
    <sheet name="109每日分擔金額" sheetId="2" r:id="rId2"/>
  </sheets>
  <definedNames>
    <definedName name="_xlnm.Print_Area" localSheetId="0">'109'!$A$1:$S$73</definedName>
    <definedName name="_xlnm.Print_Titles" localSheetId="0">'109'!$2:$4</definedName>
    <definedName name="_xlnm.Print_Titles" localSheetId="1">'109每日分擔金額'!$A:$A,'109每日分擔金額'!$4:$6</definedName>
  </definedNames>
  <calcPr fullCalcOnLoad="1"/>
</workbook>
</file>

<file path=xl/sharedStrings.xml><?xml version="1.0" encoding="utf-8"?>
<sst xmlns="http://schemas.openxmlformats.org/spreadsheetml/2006/main" count="507" uniqueCount="150">
  <si>
    <r>
      <t>註二十九：</t>
    </r>
    <r>
      <rPr>
        <sz val="14"/>
        <color indexed="12"/>
        <rFont val="Times New Roman"/>
        <family val="1"/>
      </rPr>
      <t>106.1.1</t>
    </r>
    <r>
      <rPr>
        <sz val="14"/>
        <color indexed="12"/>
        <rFont val="細明體"/>
        <family val="3"/>
      </rPr>
      <t>起基本工資第一級調整為</t>
    </r>
    <r>
      <rPr>
        <sz val="14"/>
        <color indexed="12"/>
        <rFont val="Times New Roman"/>
        <family val="1"/>
      </rPr>
      <t>21009</t>
    </r>
    <r>
      <rPr>
        <sz val="14"/>
        <color indexed="12"/>
        <rFont val="細明體"/>
        <family val="3"/>
      </rPr>
      <t>元，時薪調為</t>
    </r>
    <r>
      <rPr>
        <sz val="14"/>
        <color indexed="12"/>
        <rFont val="Times New Roman"/>
        <family val="1"/>
      </rPr>
      <t>133</t>
    </r>
    <r>
      <rPr>
        <sz val="14"/>
        <color indexed="12"/>
        <rFont val="細明體"/>
        <family val="3"/>
      </rPr>
      <t>元。</t>
    </r>
  </si>
  <si>
    <r>
      <t>註二十八：</t>
    </r>
    <r>
      <rPr>
        <sz val="14"/>
        <color indexed="12"/>
        <rFont val="Times New Roman"/>
        <family val="1"/>
      </rPr>
      <t>105.5.1</t>
    </r>
    <r>
      <rPr>
        <sz val="14"/>
        <color indexed="12"/>
        <rFont val="細明體"/>
        <family val="3"/>
      </rPr>
      <t>起勞保級距最高調整為</t>
    </r>
    <r>
      <rPr>
        <sz val="14"/>
        <color indexed="12"/>
        <rFont val="Times New Roman"/>
        <family val="1"/>
      </rPr>
      <t>45800</t>
    </r>
    <r>
      <rPr>
        <sz val="14"/>
        <color indexed="12"/>
        <rFont val="細明體"/>
        <family val="3"/>
      </rPr>
      <t>元。</t>
    </r>
  </si>
  <si>
    <r>
      <t>註二十七：</t>
    </r>
    <r>
      <rPr>
        <sz val="14"/>
        <color indexed="12"/>
        <rFont val="Times New Roman"/>
        <family val="1"/>
      </rPr>
      <t>105.1.1</t>
    </r>
    <r>
      <rPr>
        <sz val="14"/>
        <color indexed="12"/>
        <rFont val="細明體"/>
        <family val="3"/>
      </rPr>
      <t>起健保費率由</t>
    </r>
    <r>
      <rPr>
        <sz val="14"/>
        <color indexed="12"/>
        <rFont val="Times New Roman"/>
        <family val="1"/>
      </rPr>
      <t>4.91%</t>
    </r>
    <r>
      <rPr>
        <sz val="14"/>
        <color indexed="12"/>
        <rFont val="細明體"/>
        <family val="3"/>
      </rPr>
      <t>調整為</t>
    </r>
    <r>
      <rPr>
        <sz val="14"/>
        <color indexed="12"/>
        <rFont val="Times New Roman"/>
        <family val="1"/>
      </rPr>
      <t>4.69</t>
    </r>
    <r>
      <rPr>
        <sz val="14"/>
        <color indexed="12"/>
        <rFont val="細明體"/>
        <family val="3"/>
      </rPr>
      <t>％</t>
    </r>
    <r>
      <rPr>
        <sz val="14"/>
        <color indexed="12"/>
        <rFont val="Times New Roman"/>
        <family val="1"/>
      </rPr>
      <t xml:space="preserve">  </t>
    </r>
  </si>
  <si>
    <r>
      <t>註二十六：</t>
    </r>
    <r>
      <rPr>
        <sz val="14"/>
        <color indexed="12"/>
        <rFont val="Times New Roman"/>
        <family val="1"/>
      </rPr>
      <t>105.1.1</t>
    </r>
    <r>
      <rPr>
        <sz val="14"/>
        <color indexed="12"/>
        <rFont val="細明體"/>
        <family val="3"/>
      </rPr>
      <t>起職業災害由</t>
    </r>
    <r>
      <rPr>
        <sz val="14"/>
        <color indexed="12"/>
        <rFont val="Times New Roman"/>
        <family val="1"/>
      </rPr>
      <t>0.12%</t>
    </r>
    <r>
      <rPr>
        <sz val="14"/>
        <color indexed="12"/>
        <rFont val="細明體"/>
        <family val="3"/>
      </rPr>
      <t>調整為</t>
    </r>
    <r>
      <rPr>
        <sz val="14"/>
        <color indexed="12"/>
        <rFont val="Times New Roman"/>
        <family val="1"/>
      </rPr>
      <t>0.14%</t>
    </r>
    <r>
      <rPr>
        <sz val="14"/>
        <color indexed="12"/>
        <rFont val="細明體"/>
        <family val="3"/>
      </rPr>
      <t>。</t>
    </r>
  </si>
  <si>
    <r>
      <t>註二十五：</t>
    </r>
    <r>
      <rPr>
        <sz val="14"/>
        <color indexed="12"/>
        <rFont val="Times New Roman"/>
        <family val="1"/>
      </rPr>
      <t>105.1.1</t>
    </r>
    <r>
      <rPr>
        <sz val="14"/>
        <color indexed="12"/>
        <rFont val="細明體"/>
        <family val="3"/>
      </rPr>
      <t>起投保單位應負擔之平均眷屬人數由</t>
    </r>
    <r>
      <rPr>
        <sz val="14"/>
        <color indexed="12"/>
        <rFont val="Times New Roman"/>
        <family val="1"/>
      </rPr>
      <t>0.62</t>
    </r>
    <r>
      <rPr>
        <sz val="14"/>
        <color indexed="12"/>
        <rFont val="細明體"/>
        <family val="3"/>
      </rPr>
      <t>調整為</t>
    </r>
    <r>
      <rPr>
        <sz val="14"/>
        <color indexed="12"/>
        <rFont val="Times New Roman"/>
        <family val="1"/>
      </rPr>
      <t>0.61</t>
    </r>
    <r>
      <rPr>
        <sz val="14"/>
        <color indexed="12"/>
        <rFont val="細明體"/>
        <family val="3"/>
      </rPr>
      <t>。</t>
    </r>
  </si>
  <si>
    <r>
      <t>註二十四：</t>
    </r>
    <r>
      <rPr>
        <sz val="14"/>
        <color indexed="12"/>
        <rFont val="Times New Roman"/>
        <family val="1"/>
      </rPr>
      <t>104.7.1</t>
    </r>
    <r>
      <rPr>
        <sz val="14"/>
        <color indexed="12"/>
        <rFont val="細明體"/>
        <family val="3"/>
      </rPr>
      <t>起基本工資第一級調整為</t>
    </r>
    <r>
      <rPr>
        <sz val="14"/>
        <color indexed="12"/>
        <rFont val="Times New Roman"/>
        <family val="1"/>
      </rPr>
      <t>20008</t>
    </r>
    <r>
      <rPr>
        <sz val="14"/>
        <color indexed="12"/>
        <rFont val="細明體"/>
        <family val="3"/>
      </rPr>
      <t>元，時薪調為</t>
    </r>
    <r>
      <rPr>
        <sz val="14"/>
        <color indexed="12"/>
        <rFont val="Times New Roman"/>
        <family val="1"/>
      </rPr>
      <t>120</t>
    </r>
    <r>
      <rPr>
        <sz val="14"/>
        <color indexed="12"/>
        <rFont val="細明體"/>
        <family val="3"/>
      </rPr>
      <t>元。</t>
    </r>
  </si>
  <si>
    <r>
      <t>註二十三：</t>
    </r>
    <r>
      <rPr>
        <sz val="14"/>
        <color indexed="12"/>
        <rFont val="Times New Roman"/>
        <family val="1"/>
      </rPr>
      <t>104.1.1</t>
    </r>
    <r>
      <rPr>
        <sz val="14"/>
        <color indexed="12"/>
        <rFont val="細明體"/>
        <family val="3"/>
      </rPr>
      <t>起投保單位應負擔之平均眷屬人數由</t>
    </r>
    <r>
      <rPr>
        <sz val="14"/>
        <color indexed="12"/>
        <rFont val="Times New Roman"/>
        <family val="1"/>
      </rPr>
      <t>0.7</t>
    </r>
    <r>
      <rPr>
        <sz val="14"/>
        <color indexed="12"/>
        <rFont val="細明體"/>
        <family val="3"/>
      </rPr>
      <t>調整為</t>
    </r>
    <r>
      <rPr>
        <sz val="14"/>
        <color indexed="12"/>
        <rFont val="Times New Roman"/>
        <family val="1"/>
      </rPr>
      <t>0.62</t>
    </r>
    <r>
      <rPr>
        <sz val="14"/>
        <color indexed="12"/>
        <rFont val="細明體"/>
        <family val="3"/>
      </rPr>
      <t>。</t>
    </r>
  </si>
  <si>
    <r>
      <t>註二十一：</t>
    </r>
    <r>
      <rPr>
        <sz val="14"/>
        <color indexed="12"/>
        <rFont val="Times New Roman"/>
        <family val="1"/>
      </rPr>
      <t>103.7.1</t>
    </r>
    <r>
      <rPr>
        <sz val="14"/>
        <color indexed="12"/>
        <rFont val="細明體"/>
        <family val="3"/>
      </rPr>
      <t>起基本工資第一級調整為</t>
    </r>
    <r>
      <rPr>
        <sz val="14"/>
        <color indexed="12"/>
        <rFont val="Times New Roman"/>
        <family val="1"/>
      </rPr>
      <t>19273</t>
    </r>
    <r>
      <rPr>
        <sz val="14"/>
        <color indexed="12"/>
        <rFont val="細明體"/>
        <family val="3"/>
      </rPr>
      <t>元。</t>
    </r>
  </si>
  <si>
    <r>
      <t>註二十：</t>
    </r>
    <r>
      <rPr>
        <sz val="14"/>
        <color indexed="12"/>
        <rFont val="Times New Roman"/>
        <family val="1"/>
      </rPr>
      <t>103.1.1</t>
    </r>
    <r>
      <rPr>
        <sz val="14"/>
        <color indexed="12"/>
        <rFont val="細明體"/>
        <family val="3"/>
      </rPr>
      <t>起勞工保險普通事故保險費率由</t>
    </r>
    <r>
      <rPr>
        <sz val="14"/>
        <color indexed="12"/>
        <rFont val="Times New Roman"/>
        <family val="1"/>
      </rPr>
      <t>8.0%</t>
    </r>
    <r>
      <rPr>
        <sz val="14"/>
        <color indexed="12"/>
        <rFont val="細明體"/>
        <family val="3"/>
      </rPr>
      <t>調高為</t>
    </r>
    <r>
      <rPr>
        <sz val="14"/>
        <color indexed="12"/>
        <rFont val="Times New Roman"/>
        <family val="1"/>
      </rPr>
      <t>8.5%</t>
    </r>
    <r>
      <rPr>
        <sz val="14"/>
        <color indexed="12"/>
        <rFont val="細明體"/>
        <family val="3"/>
      </rPr>
      <t>。</t>
    </r>
  </si>
  <si>
    <r>
      <t>註十九：</t>
    </r>
    <r>
      <rPr>
        <sz val="12"/>
        <color indexed="12"/>
        <rFont val="Times New Roman"/>
        <family val="1"/>
      </rPr>
      <t>102.7.1</t>
    </r>
    <r>
      <rPr>
        <sz val="12"/>
        <color indexed="12"/>
        <rFont val="細明體"/>
        <family val="3"/>
      </rPr>
      <t>起基本工資第一級調整為</t>
    </r>
    <r>
      <rPr>
        <sz val="12"/>
        <color indexed="12"/>
        <rFont val="Times New Roman"/>
        <family val="1"/>
      </rPr>
      <t>19047</t>
    </r>
    <r>
      <rPr>
        <sz val="12"/>
        <color indexed="12"/>
        <rFont val="細明體"/>
        <family val="3"/>
      </rPr>
      <t>元。</t>
    </r>
  </si>
  <si>
    <r>
      <t>註十九：</t>
    </r>
    <r>
      <rPr>
        <sz val="12"/>
        <color indexed="12"/>
        <rFont val="Times New Roman"/>
        <family val="1"/>
      </rPr>
      <t>102.4.1</t>
    </r>
    <r>
      <rPr>
        <sz val="12"/>
        <color indexed="12"/>
        <rFont val="細明體"/>
        <family val="3"/>
      </rPr>
      <t>起基本工資第一級調整為</t>
    </r>
    <r>
      <rPr>
        <sz val="12"/>
        <color indexed="12"/>
        <rFont val="Times New Roman"/>
        <family val="1"/>
      </rPr>
      <t>19200</t>
    </r>
    <r>
      <rPr>
        <sz val="12"/>
        <color indexed="12"/>
        <rFont val="細明體"/>
        <family val="3"/>
      </rPr>
      <t>元。</t>
    </r>
  </si>
  <si>
    <r>
      <t>註十八：</t>
    </r>
    <r>
      <rPr>
        <sz val="12"/>
        <color indexed="12"/>
        <rFont val="Times New Roman"/>
        <family val="1"/>
      </rPr>
      <t>102.1.1</t>
    </r>
    <r>
      <rPr>
        <sz val="12"/>
        <color indexed="12"/>
        <rFont val="細明體"/>
        <family val="3"/>
      </rPr>
      <t>起勞工保險普通事故保險費率由</t>
    </r>
    <r>
      <rPr>
        <sz val="12"/>
        <color indexed="12"/>
        <rFont val="Times New Roman"/>
        <family val="1"/>
      </rPr>
      <t>7.5%</t>
    </r>
    <r>
      <rPr>
        <sz val="12"/>
        <color indexed="12"/>
        <rFont val="細明體"/>
        <family val="3"/>
      </rPr>
      <t>調高為</t>
    </r>
    <r>
      <rPr>
        <sz val="12"/>
        <color indexed="12"/>
        <rFont val="Times New Roman"/>
        <family val="1"/>
      </rPr>
      <t>8%</t>
    </r>
    <r>
      <rPr>
        <sz val="12"/>
        <color indexed="12"/>
        <rFont val="細明體"/>
        <family val="3"/>
      </rPr>
      <t>。</t>
    </r>
  </si>
  <si>
    <r>
      <t>註十七：</t>
    </r>
    <r>
      <rPr>
        <sz val="12"/>
        <color indexed="12"/>
        <rFont val="Times New Roman"/>
        <family val="1"/>
      </rPr>
      <t>102.1</t>
    </r>
    <r>
      <rPr>
        <sz val="12"/>
        <color indexed="12"/>
        <rFont val="細明體"/>
        <family val="3"/>
      </rPr>
      <t>月起勞保雇主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職災部份由原投保級數</t>
    </r>
    <r>
      <rPr>
        <sz val="12"/>
        <color indexed="12"/>
        <rFont val="Times New Roman"/>
        <family val="1"/>
      </rPr>
      <t>*0.09%  ,</t>
    </r>
    <r>
      <rPr>
        <sz val="12"/>
        <color indexed="12"/>
        <rFont val="細明體"/>
        <family val="3"/>
      </rPr>
      <t>改成投保級數</t>
    </r>
    <r>
      <rPr>
        <sz val="12"/>
        <color indexed="12"/>
        <rFont val="Times New Roman"/>
        <family val="1"/>
      </rPr>
      <t>*0.1% ,</t>
    </r>
    <r>
      <rPr>
        <sz val="12"/>
        <color indexed="12"/>
        <rFont val="細明體"/>
        <family val="3"/>
      </rPr>
      <t>墊償金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</rPr>
      <t>投保級數</t>
    </r>
    <r>
      <rPr>
        <sz val="12"/>
        <color indexed="12"/>
        <rFont val="Times New Roman"/>
        <family val="1"/>
      </rPr>
      <t>*0.025%</t>
    </r>
    <r>
      <rPr>
        <sz val="12"/>
        <color indexed="12"/>
        <rFont val="細明體"/>
        <family val="3"/>
      </rPr>
      <t>則不變。</t>
    </r>
  </si>
  <si>
    <t>註十六：101.1.1基本工資第一級調整為18780元。</t>
  </si>
  <si>
    <r>
      <t>註十五：</t>
    </r>
    <r>
      <rPr>
        <sz val="12"/>
        <color indexed="12"/>
        <rFont val="Times New Roman"/>
        <family val="1"/>
      </rPr>
      <t>101.1.1</t>
    </r>
    <r>
      <rPr>
        <sz val="12"/>
        <color indexed="12"/>
        <rFont val="細明體"/>
        <family val="3"/>
      </rPr>
      <t>起勞工保險普通事故保險費率由</t>
    </r>
    <r>
      <rPr>
        <sz val="12"/>
        <color indexed="12"/>
        <rFont val="Times New Roman"/>
        <family val="1"/>
      </rPr>
      <t>7%</t>
    </r>
    <r>
      <rPr>
        <sz val="12"/>
        <color indexed="12"/>
        <rFont val="細明體"/>
        <family val="3"/>
      </rPr>
      <t>調高為</t>
    </r>
    <r>
      <rPr>
        <sz val="12"/>
        <color indexed="12"/>
        <rFont val="Times New Roman"/>
        <family val="1"/>
      </rPr>
      <t>7.5%</t>
    </r>
    <r>
      <rPr>
        <sz val="12"/>
        <color indexed="12"/>
        <rFont val="細明體"/>
        <family val="3"/>
      </rPr>
      <t>。</t>
    </r>
  </si>
  <si>
    <t>註十四：100.1.1基本工資第一級調整為17880元。</t>
  </si>
  <si>
    <r>
      <t>註十三：</t>
    </r>
    <r>
      <rPr>
        <sz val="12"/>
        <color indexed="12"/>
        <rFont val="Times New Roman"/>
        <family val="1"/>
      </rPr>
      <t>100.1.1</t>
    </r>
    <r>
      <rPr>
        <sz val="12"/>
        <color indexed="12"/>
        <rFont val="細明體"/>
        <family val="3"/>
      </rPr>
      <t>起勞工保險普通事故保險費率由</t>
    </r>
    <r>
      <rPr>
        <sz val="12"/>
        <color indexed="12"/>
        <rFont val="Times New Roman"/>
        <family val="1"/>
      </rPr>
      <t>6.5%</t>
    </r>
    <r>
      <rPr>
        <sz val="12"/>
        <color indexed="12"/>
        <rFont val="細明體"/>
        <family val="3"/>
      </rPr>
      <t>調高為</t>
    </r>
    <r>
      <rPr>
        <sz val="12"/>
        <color indexed="12"/>
        <rFont val="Times New Roman"/>
        <family val="1"/>
      </rPr>
      <t>7%</t>
    </r>
    <r>
      <rPr>
        <sz val="12"/>
        <color indexed="12"/>
        <rFont val="細明體"/>
        <family val="3"/>
      </rPr>
      <t>。</t>
    </r>
  </si>
  <si>
    <r>
      <t>註十二：</t>
    </r>
    <r>
      <rPr>
        <sz val="12"/>
        <color indexed="12"/>
        <rFont val="Times New Roman"/>
        <family val="1"/>
      </rPr>
      <t>99.1</t>
    </r>
    <r>
      <rPr>
        <sz val="12"/>
        <color indexed="12"/>
        <rFont val="細明體"/>
        <family val="3"/>
      </rPr>
      <t>月起勞保雇主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職災部份由原投保級數</t>
    </r>
    <r>
      <rPr>
        <sz val="12"/>
        <color indexed="12"/>
        <rFont val="Times New Roman"/>
        <family val="1"/>
      </rPr>
      <t>*0.08%  ,</t>
    </r>
    <r>
      <rPr>
        <sz val="12"/>
        <color indexed="12"/>
        <rFont val="細明體"/>
        <family val="3"/>
      </rPr>
      <t>改成投保級數</t>
    </r>
    <r>
      <rPr>
        <sz val="12"/>
        <color indexed="12"/>
        <rFont val="Times New Roman"/>
        <family val="1"/>
      </rPr>
      <t>*0.09% ,</t>
    </r>
    <r>
      <rPr>
        <sz val="12"/>
        <color indexed="12"/>
        <rFont val="細明體"/>
        <family val="3"/>
      </rPr>
      <t>墊償金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</rPr>
      <t>投保級數</t>
    </r>
    <r>
      <rPr>
        <sz val="12"/>
        <color indexed="12"/>
        <rFont val="Times New Roman"/>
        <family val="1"/>
      </rPr>
      <t>*0.025%</t>
    </r>
    <r>
      <rPr>
        <sz val="12"/>
        <color indexed="12"/>
        <rFont val="細明體"/>
        <family val="3"/>
      </rPr>
      <t>則不變。</t>
    </r>
  </si>
  <si>
    <r>
      <t>註十一：</t>
    </r>
    <r>
      <rPr>
        <sz val="12"/>
        <color indexed="12"/>
        <rFont val="Times New Roman"/>
        <family val="1"/>
      </rPr>
      <t>99.4.1</t>
    </r>
    <r>
      <rPr>
        <sz val="12"/>
        <color indexed="12"/>
        <rFont val="細明體"/>
        <family val="3"/>
      </rPr>
      <t>起健保費率調為</t>
    </r>
    <r>
      <rPr>
        <sz val="12"/>
        <color indexed="12"/>
        <rFont val="Times New Roman"/>
        <family val="1"/>
      </rPr>
      <t>5.17%(</t>
    </r>
    <r>
      <rPr>
        <sz val="12"/>
        <color indexed="12"/>
        <rFont val="細明體"/>
        <family val="3"/>
      </rPr>
      <t>原</t>
    </r>
    <r>
      <rPr>
        <sz val="12"/>
        <color indexed="12"/>
        <rFont val="Times New Roman"/>
        <family val="1"/>
      </rPr>
      <t>4.55%)</t>
    </r>
    <r>
      <rPr>
        <sz val="12"/>
        <color indexed="12"/>
        <rFont val="細明體"/>
        <family val="3"/>
      </rPr>
      <t>健保單位負擔部份＝投保金額*5.17%*60%*(1+0.7)。0.7為平均眷口數。</t>
    </r>
  </si>
  <si>
    <r>
      <t>註十：</t>
    </r>
    <r>
      <rPr>
        <sz val="12"/>
        <color indexed="12"/>
        <rFont val="Times New Roman"/>
        <family val="1"/>
      </rPr>
      <t>98.1.1</t>
    </r>
    <r>
      <rPr>
        <sz val="12"/>
        <color indexed="12"/>
        <rFont val="細明體"/>
        <family val="3"/>
      </rPr>
      <t>起勞工保險普通事故保險費率由</t>
    </r>
    <r>
      <rPr>
        <sz val="12"/>
        <color indexed="12"/>
        <rFont val="Times New Roman"/>
        <family val="1"/>
      </rPr>
      <t>5.5%</t>
    </r>
    <r>
      <rPr>
        <sz val="12"/>
        <color indexed="12"/>
        <rFont val="細明體"/>
        <family val="3"/>
      </rPr>
      <t>調高為</t>
    </r>
    <r>
      <rPr>
        <sz val="12"/>
        <color indexed="12"/>
        <rFont val="Times New Roman"/>
        <family val="1"/>
      </rPr>
      <t>6.5%</t>
    </r>
    <r>
      <rPr>
        <sz val="12"/>
        <color indexed="12"/>
        <rFont val="細明體"/>
        <family val="3"/>
      </rPr>
      <t>。</t>
    </r>
  </si>
  <si>
    <r>
      <t>註九：</t>
    </r>
    <r>
      <rPr>
        <sz val="12"/>
        <color indexed="12"/>
        <rFont val="Times New Roman"/>
        <family val="1"/>
      </rPr>
      <t>98.1.1</t>
    </r>
    <r>
      <rPr>
        <sz val="12"/>
        <color indexed="12"/>
        <rFont val="細明體"/>
        <family val="3"/>
      </rPr>
      <t>起勞保雇主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職災部份由原投保級數</t>
    </r>
    <r>
      <rPr>
        <sz val="12"/>
        <color indexed="12"/>
        <rFont val="Times New Roman"/>
        <family val="1"/>
      </rPr>
      <t>*0.07%  ,</t>
    </r>
    <r>
      <rPr>
        <sz val="12"/>
        <color indexed="12"/>
        <rFont val="細明體"/>
        <family val="3"/>
      </rPr>
      <t>改成投保級數</t>
    </r>
    <r>
      <rPr>
        <sz val="12"/>
        <color indexed="12"/>
        <rFont val="Times New Roman"/>
        <family val="1"/>
      </rPr>
      <t>*0.08% ,</t>
    </r>
    <r>
      <rPr>
        <sz val="12"/>
        <color indexed="12"/>
        <rFont val="細明體"/>
        <family val="3"/>
      </rPr>
      <t>墊償金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</rPr>
      <t>投保級數</t>
    </r>
    <r>
      <rPr>
        <sz val="12"/>
        <color indexed="12"/>
        <rFont val="Times New Roman"/>
        <family val="1"/>
      </rPr>
      <t>*0.025%</t>
    </r>
    <r>
      <rPr>
        <sz val="12"/>
        <color indexed="12"/>
        <rFont val="細明體"/>
        <family val="3"/>
      </rPr>
      <t>則不變。</t>
    </r>
  </si>
  <si>
    <r>
      <t>註八：</t>
    </r>
    <r>
      <rPr>
        <sz val="12"/>
        <color indexed="12"/>
        <rFont val="Times New Roman"/>
        <family val="1"/>
      </rPr>
      <t>97.5.1</t>
    </r>
    <r>
      <rPr>
        <sz val="12"/>
        <color indexed="12"/>
        <rFont val="細明體"/>
        <family val="3"/>
      </rPr>
      <t>起勞保雇主部份增加</t>
    </r>
    <r>
      <rPr>
        <sz val="12"/>
        <color indexed="12"/>
        <rFont val="Times New Roman"/>
        <family val="1"/>
      </rPr>
      <t xml:space="preserve"> 1. </t>
    </r>
    <r>
      <rPr>
        <sz val="12"/>
        <color indexed="12"/>
        <rFont val="細明體"/>
        <family val="3"/>
      </rPr>
      <t>職災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</rPr>
      <t>投保級數</t>
    </r>
    <r>
      <rPr>
        <sz val="12"/>
        <color indexed="12"/>
        <rFont val="Times New Roman"/>
        <family val="1"/>
      </rPr>
      <t>*0.07%  2.</t>
    </r>
    <r>
      <rPr>
        <sz val="12"/>
        <color indexed="12"/>
        <rFont val="細明體"/>
        <family val="3"/>
      </rPr>
      <t>墊償金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</rPr>
      <t>投保級數</t>
    </r>
    <r>
      <rPr>
        <sz val="12"/>
        <color indexed="12"/>
        <rFont val="Times New Roman"/>
        <family val="1"/>
      </rPr>
      <t>*0.025%</t>
    </r>
  </si>
  <si>
    <r>
      <t>註七：</t>
    </r>
    <r>
      <rPr>
        <sz val="12"/>
        <color indexed="12"/>
        <rFont val="Times New Roman"/>
        <family val="1"/>
      </rPr>
      <t>96.7.1</t>
    </r>
    <r>
      <rPr>
        <sz val="12"/>
        <color indexed="12"/>
        <rFont val="細明體"/>
        <family val="3"/>
      </rPr>
      <t>起非部份工時人員勞保基本工資調整為</t>
    </r>
    <r>
      <rPr>
        <sz val="12"/>
        <color indexed="12"/>
        <rFont val="Times New Roman"/>
        <family val="1"/>
      </rPr>
      <t>17280</t>
    </r>
    <r>
      <rPr>
        <sz val="12"/>
        <color indexed="12"/>
        <rFont val="細明體"/>
        <family val="3"/>
      </rPr>
      <t>元，</t>
    </r>
    <r>
      <rPr>
        <sz val="12"/>
        <color indexed="12"/>
        <rFont val="Times New Roman"/>
        <family val="1"/>
      </rPr>
      <t>96.8.1</t>
    </r>
    <r>
      <rPr>
        <sz val="12"/>
        <color indexed="12"/>
        <rFont val="細明體"/>
        <family val="3"/>
      </rPr>
      <t>起健保亦新增</t>
    </r>
    <r>
      <rPr>
        <sz val="12"/>
        <color indexed="12"/>
        <rFont val="Times New Roman"/>
        <family val="1"/>
      </rPr>
      <t>17280</t>
    </r>
    <r>
      <rPr>
        <sz val="12"/>
        <color indexed="12"/>
        <rFont val="細明體"/>
        <family val="3"/>
      </rPr>
      <t>及</t>
    </r>
    <r>
      <rPr>
        <sz val="12"/>
        <color indexed="12"/>
        <rFont val="Times New Roman"/>
        <family val="1"/>
      </rPr>
      <t>92100</t>
    </r>
    <r>
      <rPr>
        <sz val="12"/>
        <color indexed="12"/>
        <rFont val="細明體"/>
        <family val="3"/>
      </rPr>
      <t>至</t>
    </r>
    <r>
      <rPr>
        <sz val="12"/>
        <color indexed="12"/>
        <rFont val="Times New Roman"/>
        <family val="1"/>
      </rPr>
      <t>131700</t>
    </r>
    <r>
      <rPr>
        <sz val="12"/>
        <color indexed="12"/>
        <rFont val="細明體"/>
        <family val="3"/>
      </rPr>
      <t>元等</t>
    </r>
    <r>
      <rPr>
        <sz val="12"/>
        <color indexed="12"/>
        <rFont val="Times New Roman"/>
        <family val="1"/>
      </rPr>
      <t>10</t>
    </r>
    <r>
      <rPr>
        <sz val="12"/>
        <color indexed="12"/>
        <rFont val="細明體"/>
        <family val="3"/>
      </rPr>
      <t>個級距。</t>
    </r>
  </si>
  <si>
    <r>
      <t>註六：</t>
    </r>
    <r>
      <rPr>
        <sz val="12"/>
        <color indexed="12"/>
        <rFont val="Times New Roman"/>
        <family val="1"/>
      </rPr>
      <t>96.1.1</t>
    </r>
    <r>
      <rPr>
        <sz val="12"/>
        <color indexed="12"/>
        <rFont val="細明體"/>
        <family val="3"/>
      </rPr>
      <t>起健保單位負擔部份＝投保金額*4.55%*60%*(1+0.7)。0.7為平均眷口數，原為0.78。</t>
    </r>
  </si>
  <si>
    <r>
      <t>註四：勞保及勞退均以</t>
    </r>
    <r>
      <rPr>
        <sz val="12"/>
        <color indexed="12"/>
        <rFont val="Times New Roman"/>
        <family val="1"/>
      </rPr>
      <t>30</t>
    </r>
    <r>
      <rPr>
        <sz val="12"/>
        <color indexed="12"/>
        <rFont val="新細明體"/>
        <family val="1"/>
      </rPr>
      <t>天為計算標準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如</t>
    </r>
    <r>
      <rPr>
        <sz val="12"/>
        <color indexed="12"/>
        <rFont val="Times New Roman"/>
        <family val="1"/>
      </rPr>
      <t>2/28</t>
    </r>
    <r>
      <rPr>
        <sz val="12"/>
        <color indexed="12"/>
        <rFont val="新細明體"/>
        <family val="1"/>
      </rPr>
      <t>加保，則二月需繳勞保及勞退金各三天</t>
    </r>
    <r>
      <rPr>
        <sz val="12"/>
        <color indexed="12"/>
        <rFont val="Times New Roman"/>
        <family val="1"/>
      </rPr>
      <t>)</t>
    </r>
    <r>
      <rPr>
        <sz val="12"/>
        <color indexed="12"/>
        <rFont val="新細明體"/>
        <family val="1"/>
      </rPr>
      <t>。健保以月份計算。</t>
    </r>
  </si>
  <si>
    <t>註三：專任助理，如有兼任助理計畫薪資者，勞、健保投保金額=專任薪資+兼任薪資.</t>
  </si>
  <si>
    <t>註二：外籍人員及年滿六十五歲者，已領過就業保險費不計算.</t>
  </si>
  <si>
    <t>註一：勞保投保金額最高$43900.健保投保金額最高$131700.勞退金最高月提繳工資為$150000(此表編至131700元).</t>
  </si>
  <si>
    <t>註五：勞健保及勞退金加入、離退及異動均以承辦單位資料為依據。</t>
  </si>
  <si>
    <r>
      <t>註三十：</t>
    </r>
    <r>
      <rPr>
        <sz val="14"/>
        <color indexed="14"/>
        <rFont val="Times New Roman"/>
        <family val="1"/>
      </rPr>
      <t>107.1.1</t>
    </r>
    <r>
      <rPr>
        <sz val="14"/>
        <color indexed="14"/>
        <rFont val="細明體"/>
        <family val="3"/>
      </rPr>
      <t>起基本工資第一級調整為</t>
    </r>
    <r>
      <rPr>
        <sz val="14"/>
        <color indexed="14"/>
        <rFont val="Times New Roman"/>
        <family val="1"/>
      </rPr>
      <t>22000</t>
    </r>
    <r>
      <rPr>
        <sz val="14"/>
        <color indexed="14"/>
        <rFont val="細明體"/>
        <family val="3"/>
      </rPr>
      <t>元，時薪調為</t>
    </r>
    <r>
      <rPr>
        <sz val="14"/>
        <color indexed="14"/>
        <rFont val="Times New Roman"/>
        <family val="1"/>
      </rPr>
      <t>140</t>
    </r>
    <r>
      <rPr>
        <sz val="14"/>
        <color indexed="14"/>
        <rFont val="細明體"/>
        <family val="3"/>
      </rPr>
      <t>元，職災費率修正為</t>
    </r>
    <r>
      <rPr>
        <sz val="14"/>
        <color indexed="14"/>
        <rFont val="Times New Roman"/>
        <family val="1"/>
      </rPr>
      <t>0.13%</t>
    </r>
    <r>
      <rPr>
        <sz val="14"/>
        <color indexed="14"/>
        <rFont val="細明體"/>
        <family val="3"/>
      </rPr>
      <t>。</t>
    </r>
  </si>
  <si>
    <r>
      <t>註三十一：</t>
    </r>
    <r>
      <rPr>
        <sz val="14"/>
        <color indexed="14"/>
        <rFont val="Times New Roman"/>
        <family val="1"/>
      </rPr>
      <t>108.1.1</t>
    </r>
    <r>
      <rPr>
        <sz val="14"/>
        <color indexed="14"/>
        <rFont val="細明體"/>
        <family val="3"/>
      </rPr>
      <t>起基本工資第一級調整為</t>
    </r>
    <r>
      <rPr>
        <sz val="14"/>
        <color indexed="14"/>
        <rFont val="Times New Roman"/>
        <family val="1"/>
      </rPr>
      <t>23100</t>
    </r>
    <r>
      <rPr>
        <sz val="14"/>
        <color indexed="14"/>
        <rFont val="細明體"/>
        <family val="3"/>
      </rPr>
      <t>元，時薪調為</t>
    </r>
    <r>
      <rPr>
        <sz val="14"/>
        <color indexed="14"/>
        <rFont val="Times New Roman"/>
        <family val="1"/>
      </rPr>
      <t>150</t>
    </r>
    <r>
      <rPr>
        <sz val="14"/>
        <color indexed="14"/>
        <rFont val="細明體"/>
        <family val="3"/>
      </rPr>
      <t>元，職災費率修正為</t>
    </r>
    <r>
      <rPr>
        <sz val="14"/>
        <color indexed="14"/>
        <rFont val="Times New Roman"/>
        <family val="1"/>
      </rPr>
      <t>0.10%</t>
    </r>
    <r>
      <rPr>
        <sz val="14"/>
        <color indexed="14"/>
        <rFont val="細明體"/>
        <family val="3"/>
      </rPr>
      <t>。</t>
    </r>
  </si>
  <si>
    <t>備註：</t>
  </si>
  <si>
    <t>126301-131700</t>
  </si>
  <si>
    <t>120901-126300</t>
  </si>
  <si>
    <t>115501-120900</t>
  </si>
  <si>
    <t>110101-115500</t>
  </si>
  <si>
    <t>105601-110100</t>
  </si>
  <si>
    <t>101101-105600</t>
  </si>
  <si>
    <t>96601-101100</t>
  </si>
  <si>
    <t>92101-96600</t>
  </si>
  <si>
    <t>87601-92100</t>
  </si>
  <si>
    <t>83901-87600</t>
  </si>
  <si>
    <t>80201-83900</t>
  </si>
  <si>
    <t>76501-80200</t>
  </si>
  <si>
    <t>72801-76500</t>
  </si>
  <si>
    <t>69801-72800</t>
  </si>
  <si>
    <t>66801-69800</t>
  </si>
  <si>
    <t>63801-66800</t>
  </si>
  <si>
    <t>60801-63800</t>
  </si>
  <si>
    <t>57801-60800</t>
  </si>
  <si>
    <t>55401-57800</t>
  </si>
  <si>
    <t>53001-55400</t>
  </si>
  <si>
    <t>50601-53000</t>
  </si>
  <si>
    <t>48201-50600</t>
  </si>
  <si>
    <t>45801-48200</t>
  </si>
  <si>
    <t>43901-45800</t>
  </si>
  <si>
    <t>42001-43900</t>
  </si>
  <si>
    <t>40101-42000</t>
  </si>
  <si>
    <t>38201-40100</t>
  </si>
  <si>
    <t>36301-38200</t>
  </si>
  <si>
    <t>34801-36300</t>
  </si>
  <si>
    <t>33301-34800</t>
  </si>
  <si>
    <t>31801-33300</t>
  </si>
  <si>
    <t>30301-31800</t>
  </si>
  <si>
    <t>28801-30300</t>
  </si>
  <si>
    <t>27601-28800</t>
  </si>
  <si>
    <t>26401-27600</t>
  </si>
  <si>
    <r>
      <t xml:space="preserve">F=投保金額* </t>
    </r>
    <r>
      <rPr>
        <sz val="14"/>
        <color indexed="14"/>
        <rFont val="新細明體"/>
        <family val="1"/>
      </rPr>
      <t>6%</t>
    </r>
  </si>
  <si>
    <t>25201-26400</t>
  </si>
  <si>
    <r>
      <t xml:space="preserve">C=投保金額* </t>
    </r>
    <r>
      <rPr>
        <sz val="14"/>
        <color indexed="14"/>
        <rFont val="新細明體"/>
        <family val="1"/>
      </rPr>
      <t>6%</t>
    </r>
  </si>
  <si>
    <t>24001-25200</t>
  </si>
  <si>
    <t>勞退金 (角以下四捨五入)</t>
  </si>
  <si>
    <t>22001-23100</t>
  </si>
  <si>
    <r>
      <t>E=(</t>
    </r>
    <r>
      <rPr>
        <sz val="14"/>
        <color indexed="10"/>
        <rFont val="新細明體"/>
        <family val="1"/>
      </rPr>
      <t>23100</t>
    </r>
    <r>
      <rPr>
        <sz val="14"/>
        <color indexed="12"/>
        <rFont val="新細明體"/>
        <family val="1"/>
      </rPr>
      <t>起*</t>
    </r>
    <r>
      <rPr>
        <sz val="14"/>
        <color indexed="10"/>
        <rFont val="新細明體"/>
        <family val="1"/>
      </rPr>
      <t>健保保險費率</t>
    </r>
    <r>
      <rPr>
        <sz val="14"/>
        <color indexed="12"/>
        <rFont val="新細明體"/>
        <family val="1"/>
      </rPr>
      <t>*30%)*(本人+眷屬)</t>
    </r>
  </si>
  <si>
    <t>21010-22000</t>
  </si>
  <si>
    <r>
      <t>B=(</t>
    </r>
    <r>
      <rPr>
        <sz val="14"/>
        <color indexed="10"/>
        <rFont val="新細明體"/>
        <family val="1"/>
      </rPr>
      <t>23100</t>
    </r>
    <r>
      <rPr>
        <sz val="14"/>
        <color indexed="12"/>
        <rFont val="新細明體"/>
        <family val="1"/>
      </rPr>
      <t>起*</t>
    </r>
    <r>
      <rPr>
        <sz val="14"/>
        <color indexed="10"/>
        <rFont val="新細明體"/>
        <family val="1"/>
      </rPr>
      <t>健保保險費率</t>
    </r>
    <r>
      <rPr>
        <sz val="14"/>
        <color indexed="12"/>
        <rFont val="新細明體"/>
        <family val="1"/>
      </rPr>
      <t>*60%)*(1+0.61)</t>
    </r>
  </si>
  <si>
    <t>20009-21009</t>
  </si>
  <si>
    <t>健保 (角以下四捨五入)</t>
  </si>
  <si>
    <t>19048-20008</t>
  </si>
  <si>
    <t>17881-19047</t>
  </si>
  <si>
    <r>
      <t xml:space="preserve">6=(11100至45800)*   </t>
    </r>
    <r>
      <rPr>
        <sz val="14"/>
        <color indexed="14"/>
        <rFont val="新細明體"/>
        <family val="1"/>
      </rPr>
      <t>1%</t>
    </r>
    <r>
      <rPr>
        <sz val="14"/>
        <rFont val="新細明體"/>
        <family val="1"/>
      </rPr>
      <t>*20%</t>
    </r>
  </si>
  <si>
    <t>17281-17880</t>
  </si>
  <si>
    <r>
      <t>5=(11100至45800)*</t>
    </r>
    <r>
      <rPr>
        <sz val="14"/>
        <color indexed="14"/>
        <rFont val="新細明體"/>
        <family val="1"/>
      </rPr>
      <t>10.0%</t>
    </r>
    <r>
      <rPr>
        <sz val="14"/>
        <rFont val="新細明體"/>
        <family val="1"/>
      </rPr>
      <t>*20%</t>
    </r>
  </si>
  <si>
    <t>16501-17280</t>
  </si>
  <si>
    <r>
      <t>4=(11100至45800)*</t>
    </r>
    <r>
      <rPr>
        <sz val="14"/>
        <color indexed="14"/>
        <rFont val="新細明體"/>
        <family val="1"/>
      </rPr>
      <t>0.025%</t>
    </r>
  </si>
  <si>
    <t>15841-16500</t>
  </si>
  <si>
    <r>
      <t>3=(11100至45800)*</t>
    </r>
    <r>
      <rPr>
        <sz val="14"/>
        <color indexed="14"/>
        <rFont val="新細明體"/>
        <family val="1"/>
      </rPr>
      <t>0.10%</t>
    </r>
  </si>
  <si>
    <t>13501-15840</t>
  </si>
  <si>
    <r>
      <t xml:space="preserve">2=(11100至45800)*   </t>
    </r>
    <r>
      <rPr>
        <sz val="14"/>
        <color indexed="14"/>
        <rFont val="新細明體"/>
        <family val="1"/>
      </rPr>
      <t>1%</t>
    </r>
    <r>
      <rPr>
        <sz val="14"/>
        <rFont val="新細明體"/>
        <family val="1"/>
      </rPr>
      <t>*70%</t>
    </r>
  </si>
  <si>
    <t>12541-13500</t>
  </si>
  <si>
    <r>
      <t>1=(11100至45800)*</t>
    </r>
    <r>
      <rPr>
        <sz val="14"/>
        <color indexed="14"/>
        <rFont val="新細明體"/>
        <family val="1"/>
      </rPr>
      <t>10.0%</t>
    </r>
    <r>
      <rPr>
        <sz val="14"/>
        <rFont val="新細明體"/>
        <family val="1"/>
      </rPr>
      <t>*70%</t>
    </r>
  </si>
  <si>
    <t>11101-12540</t>
  </si>
  <si>
    <t>勞保(角以下四捨五入)</t>
  </si>
  <si>
    <t>9901-11100</t>
  </si>
  <si>
    <t>8701-9900</t>
  </si>
  <si>
    <t>雇主負擔平均眷屬人數</t>
  </si>
  <si>
    <t>7501-8700</t>
  </si>
  <si>
    <t>健保保險費率</t>
  </si>
  <si>
    <t>6001-7500</t>
  </si>
  <si>
    <t>墊償金費率</t>
  </si>
  <si>
    <t>4501-6000</t>
  </si>
  <si>
    <t>職災費率</t>
  </si>
  <si>
    <t>3001-4500</t>
  </si>
  <si>
    <t>就業保險費率</t>
  </si>
  <si>
    <t>1501-3000</t>
  </si>
  <si>
    <t>普通事故費率</t>
  </si>
  <si>
    <r>
      <t>1500</t>
    </r>
    <r>
      <rPr>
        <sz val="15"/>
        <rFont val="細明體"/>
        <family val="3"/>
      </rPr>
      <t>元以下</t>
    </r>
  </si>
  <si>
    <t>＊外籍人士及65歲以上或已領過勞(公)保老年給付者，無就業保險。</t>
  </si>
  <si>
    <r>
      <t>6 就業保險費</t>
    </r>
    <r>
      <rPr>
        <sz val="14"/>
        <color indexed="10"/>
        <rFont val="細明體"/>
        <family val="3"/>
      </rPr>
      <t>1%</t>
    </r>
  </si>
  <si>
    <r>
      <t>5 普通事故保險費</t>
    </r>
    <r>
      <rPr>
        <sz val="14"/>
        <color indexed="10"/>
        <rFont val="細明體"/>
        <family val="3"/>
      </rPr>
      <t>10.0%</t>
    </r>
  </si>
  <si>
    <t>4 墊償金  0.025%</t>
  </si>
  <si>
    <t>2 就業保險費1%</t>
  </si>
  <si>
    <t>1 普通事故保險費10.0%</t>
  </si>
  <si>
    <r>
      <t>F(</t>
    </r>
    <r>
      <rPr>
        <sz val="14"/>
        <color indexed="12"/>
        <rFont val="細明體"/>
        <family val="3"/>
      </rPr>
      <t>個人選擇提撥</t>
    </r>
    <r>
      <rPr>
        <sz val="14"/>
        <color indexed="12"/>
        <rFont val="Times New Roman"/>
        <family val="1"/>
      </rPr>
      <t>6%)</t>
    </r>
  </si>
  <si>
    <r>
      <t>E</t>
    </r>
  </si>
  <si>
    <t>D=5+6</t>
  </si>
  <si>
    <t>C</t>
  </si>
  <si>
    <r>
      <t>B</t>
    </r>
  </si>
  <si>
    <t>A=1+2+3+4</t>
  </si>
  <si>
    <r>
      <t>(</t>
    </r>
    <r>
      <rPr>
        <sz val="14"/>
        <color indexed="12"/>
        <rFont val="細明體"/>
        <family val="3"/>
      </rPr>
      <t>月提繳工資</t>
    </r>
    <r>
      <rPr>
        <sz val="14"/>
        <color indexed="12"/>
        <rFont val="Times New Roman"/>
        <family val="1"/>
      </rPr>
      <t>)</t>
    </r>
  </si>
  <si>
    <t xml:space="preserve"> (實際工資)</t>
  </si>
  <si>
    <r>
      <t xml:space="preserve">個人負擔 </t>
    </r>
    <r>
      <rPr>
        <sz val="14"/>
        <color indexed="10"/>
        <rFont val="細明體"/>
        <family val="3"/>
      </rPr>
      <t>20%</t>
    </r>
  </si>
  <si>
    <r>
      <t xml:space="preserve">學校 / 計畫負擔 </t>
    </r>
    <r>
      <rPr>
        <sz val="14"/>
        <color indexed="10"/>
        <rFont val="細明體"/>
        <family val="3"/>
      </rPr>
      <t>70%</t>
    </r>
  </si>
  <si>
    <t>勞退金</t>
  </si>
  <si>
    <t>健保</t>
  </si>
  <si>
    <t>勞保</t>
  </si>
  <si>
    <t>投保金額</t>
  </si>
  <si>
    <t xml:space="preserve">月薪總額 </t>
  </si>
  <si>
    <t>勞保個人D</t>
  </si>
  <si>
    <t>勞保機關 A 金額由以下4費率組成</t>
  </si>
  <si>
    <r>
      <t>個 人</t>
    </r>
  </si>
  <si>
    <t>機 關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</si>
  <si>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</si>
  <si>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</si>
  <si>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(三)本表投保薪資等級金額錄自勞動部107年11月5日勞動保2字第1070140553號令修正發布之「勞工保險投保薪資分級表」。</t>
  </si>
  <si>
    <r>
      <t>附註：(一)勞工保險條例第6條第1項第1款至第5款及第8條第1項第1款至第3款規定之被保險人同時符合就業保險法第5條規定者，適用本表負擔保險費。</t>
    </r>
  </si>
  <si>
    <t>勞退金</t>
  </si>
  <si>
    <t>雇主代扣</t>
  </si>
  <si>
    <t>個人代扣</t>
  </si>
  <si>
    <t>勞  保</t>
  </si>
  <si>
    <t>健保個人</t>
  </si>
  <si>
    <t>健保機關</t>
  </si>
  <si>
    <t>23101-23800</t>
  </si>
  <si>
    <t>23801-24000</t>
  </si>
  <si>
    <r>
      <t>國立屏東科技大學</t>
    </r>
    <r>
      <rPr>
        <sz val="20"/>
        <color indexed="10"/>
        <rFont val="Times New Roman"/>
        <family val="1"/>
      </rPr>
      <t>109</t>
    </r>
    <r>
      <rPr>
        <sz val="20"/>
        <rFont val="新細明體"/>
        <family val="1"/>
      </rPr>
      <t>年勞保</t>
    </r>
    <r>
      <rPr>
        <sz val="20"/>
        <rFont val="Times New Roman"/>
        <family val="1"/>
      </rPr>
      <t>/</t>
    </r>
    <r>
      <rPr>
        <sz val="20"/>
        <rFont val="新細明體"/>
        <family val="1"/>
      </rPr>
      <t>健保</t>
    </r>
    <r>
      <rPr>
        <sz val="20"/>
        <rFont val="Times New Roman"/>
        <family val="1"/>
      </rPr>
      <t>/</t>
    </r>
    <r>
      <rPr>
        <sz val="20"/>
        <rFont val="新細明體"/>
        <family val="1"/>
      </rPr>
      <t>勞退金個人及機關負擔表</t>
    </r>
    <r>
      <rPr>
        <sz val="20"/>
        <rFont val="Times New Roman"/>
        <family val="1"/>
      </rPr>
      <t>(1081108</t>
    </r>
    <r>
      <rPr>
        <sz val="20"/>
        <rFont val="新細明體"/>
        <family val="1"/>
      </rPr>
      <t>修正</t>
    </r>
    <r>
      <rPr>
        <sz val="20"/>
        <rFont val="Times New Roman"/>
        <family val="1"/>
      </rPr>
      <t>)</t>
    </r>
  </si>
  <si>
    <r>
      <t>註二十二：</t>
    </r>
    <r>
      <rPr>
        <sz val="14"/>
        <color indexed="12"/>
        <rFont val="Times New Roman"/>
        <family val="1"/>
      </rPr>
      <t>104.1.1</t>
    </r>
    <r>
      <rPr>
        <sz val="14"/>
        <color indexed="12"/>
        <rFont val="細明體"/>
        <family val="3"/>
      </rPr>
      <t>起勞工保險普通事故保險費率由</t>
    </r>
    <r>
      <rPr>
        <sz val="14"/>
        <color indexed="12"/>
        <rFont val="Times New Roman"/>
        <family val="1"/>
      </rPr>
      <t>8.5%</t>
    </r>
    <r>
      <rPr>
        <sz val="14"/>
        <color indexed="12"/>
        <rFont val="細明體"/>
        <family val="3"/>
      </rPr>
      <t>調高為</t>
    </r>
    <r>
      <rPr>
        <sz val="14"/>
        <color indexed="12"/>
        <rFont val="Times New Roman"/>
        <family val="1"/>
      </rPr>
      <t>9%</t>
    </r>
    <r>
      <rPr>
        <sz val="14"/>
        <color indexed="12"/>
        <rFont val="細明體"/>
        <family val="3"/>
      </rPr>
      <t>，職業災害保險費率由</t>
    </r>
    <r>
      <rPr>
        <sz val="14"/>
        <color indexed="12"/>
        <rFont val="Times New Roman"/>
        <family val="1"/>
      </rPr>
      <t>0.1%</t>
    </r>
    <r>
      <rPr>
        <sz val="14"/>
        <color indexed="12"/>
        <rFont val="細明體"/>
        <family val="3"/>
      </rPr>
      <t>調高為</t>
    </r>
    <r>
      <rPr>
        <sz val="14"/>
        <color indexed="12"/>
        <rFont val="Times New Roman"/>
        <family val="1"/>
      </rPr>
      <t>0.12%</t>
    </r>
    <r>
      <rPr>
        <sz val="14"/>
        <color indexed="12"/>
        <rFont val="細明體"/>
        <family val="3"/>
      </rPr>
      <t>。</t>
    </r>
  </si>
  <si>
    <r>
      <t>註三十：</t>
    </r>
    <r>
      <rPr>
        <sz val="14"/>
        <color indexed="12"/>
        <rFont val="Times New Roman"/>
        <family val="1"/>
      </rPr>
      <t>109.1.1</t>
    </r>
    <r>
      <rPr>
        <sz val="14"/>
        <color indexed="12"/>
        <rFont val="細明體"/>
        <family val="3"/>
      </rPr>
      <t>起基本工資第一級調整為</t>
    </r>
    <r>
      <rPr>
        <sz val="14"/>
        <color indexed="12"/>
        <rFont val="Times New Roman"/>
        <family val="1"/>
      </rPr>
      <t>23800</t>
    </r>
    <r>
      <rPr>
        <sz val="14"/>
        <color indexed="12"/>
        <rFont val="細明體"/>
        <family val="3"/>
      </rPr>
      <t>元，時薪調為</t>
    </r>
    <r>
      <rPr>
        <sz val="14"/>
        <color indexed="12"/>
        <rFont val="Times New Roman"/>
        <family val="1"/>
      </rPr>
      <t>158</t>
    </r>
    <r>
      <rPr>
        <sz val="14"/>
        <color indexed="12"/>
        <rFont val="細明體"/>
        <family val="3"/>
      </rPr>
      <t>元</t>
    </r>
    <r>
      <rPr>
        <sz val="14"/>
        <color indexed="12"/>
        <rFont val="Times New Roman"/>
        <family val="1"/>
      </rPr>
      <t>,</t>
    </r>
    <r>
      <rPr>
        <sz val="14"/>
        <color indexed="12"/>
        <rFont val="細明體"/>
        <family val="3"/>
      </rPr>
      <t>職業災害保險費率由</t>
    </r>
    <r>
      <rPr>
        <sz val="14"/>
        <color indexed="12"/>
        <rFont val="Times New Roman"/>
        <family val="1"/>
      </rPr>
      <t>0.1%</t>
    </r>
    <r>
      <rPr>
        <sz val="14"/>
        <color indexed="12"/>
        <rFont val="細明體"/>
        <family val="3"/>
      </rPr>
      <t>調為</t>
    </r>
    <r>
      <rPr>
        <sz val="14"/>
        <color indexed="12"/>
        <rFont val="Times New Roman"/>
        <family val="1"/>
      </rPr>
      <t>0.11%</t>
    </r>
    <r>
      <rPr>
        <sz val="14"/>
        <color indexed="12"/>
        <rFont val="細明體"/>
        <family val="3"/>
      </rPr>
      <t>。。</t>
    </r>
  </si>
  <si>
    <t xml:space="preserve">            108.11製表</t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</si>
  <si>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</si>
  <si>
    <t>3 職業災害保險費  0.11%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</si>
</sst>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\(&quot;$&quot;#,##0\)"/>
    <numFmt numFmtId="178" formatCode="#,##0_);[Red]\(#,##0\)"/>
    <numFmt numFmtId="179" formatCode="#,##0_ "/>
    <numFmt numFmtId="180" formatCode="#,##0.00_);\(#,##0.00\)"/>
    <numFmt numFmtId="181" formatCode="0.000%"/>
    <numFmt numFmtId="182" formatCode="&quot;$&quot;#,##0;[Red]&quot;$&quot;#,##0"/>
    <numFmt numFmtId="183" formatCode="#,##0_);\(#,##0\)"/>
    <numFmt numFmtId="184" formatCode="0.00_);[Red]\(0.00\)"/>
  </numFmts>
  <fonts count="128">
    <font>
      <sz val="12"/>
      <name val="新細明體"/>
      <family val="1"/>
    </font>
    <font>
      <sz val="12"/>
      <color indexed="18"/>
      <name val="新細明體"/>
      <family val="1"/>
    </font>
    <font>
      <sz val="9"/>
      <name val="新細明體"/>
      <family val="1"/>
    </font>
    <font>
      <b/>
      <sz val="16"/>
      <color indexed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4"/>
      <color indexed="12"/>
      <name val="細明體"/>
      <family val="3"/>
    </font>
    <font>
      <sz val="14"/>
      <color indexed="12"/>
      <name val="Times New Roman"/>
      <family val="1"/>
    </font>
    <font>
      <b/>
      <sz val="16"/>
      <color indexed="18"/>
      <name val="新細明體"/>
      <family val="1"/>
    </font>
    <font>
      <sz val="12"/>
      <color indexed="14"/>
      <name val="新細明體"/>
      <family val="1"/>
    </font>
    <font>
      <sz val="14"/>
      <name val="新細明體"/>
      <family val="1"/>
    </font>
    <font>
      <sz val="14"/>
      <color indexed="12"/>
      <name val="新細明體"/>
      <family val="1"/>
    </font>
    <font>
      <b/>
      <sz val="14"/>
      <color indexed="12"/>
      <name val="新細明體"/>
      <family val="1"/>
    </font>
    <font>
      <sz val="12"/>
      <color indexed="12"/>
      <name val="細明體"/>
      <family val="3"/>
    </font>
    <font>
      <sz val="12"/>
      <color indexed="12"/>
      <name val="Times New Roman"/>
      <family val="1"/>
    </font>
    <font>
      <sz val="12"/>
      <color indexed="16"/>
      <name val="細明體"/>
      <family val="3"/>
    </font>
    <font>
      <b/>
      <sz val="12"/>
      <color indexed="12"/>
      <name val="Times New Roman"/>
      <family val="1"/>
    </font>
    <font>
      <b/>
      <sz val="12"/>
      <name val="細明體"/>
      <family val="3"/>
    </font>
    <font>
      <b/>
      <sz val="12"/>
      <color indexed="12"/>
      <name val="細明體"/>
      <family val="3"/>
    </font>
    <font>
      <sz val="14"/>
      <color indexed="14"/>
      <name val="細明體"/>
      <family val="3"/>
    </font>
    <font>
      <sz val="14"/>
      <color indexed="14"/>
      <name val="Times New Roman"/>
      <family val="1"/>
    </font>
    <font>
      <b/>
      <sz val="16"/>
      <color indexed="58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sz val="15"/>
      <color indexed="12"/>
      <name val="細明體"/>
      <family val="3"/>
    </font>
    <font>
      <sz val="18"/>
      <color indexed="10"/>
      <name val="Times New Roman"/>
      <family val="1"/>
    </font>
    <font>
      <sz val="20"/>
      <color indexed="20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6"/>
      <color indexed="10"/>
      <name val="Times New Roman"/>
      <family val="1"/>
    </font>
    <font>
      <sz val="15"/>
      <color indexed="10"/>
      <name val="Times New Roman"/>
      <family val="1"/>
    </font>
    <font>
      <sz val="14"/>
      <color indexed="14"/>
      <name val="新細明體"/>
      <family val="1"/>
    </font>
    <font>
      <sz val="14"/>
      <color indexed="56"/>
      <name val="新細明體"/>
      <family val="1"/>
    </font>
    <font>
      <sz val="14"/>
      <color indexed="10"/>
      <name val="新細明體"/>
      <family val="1"/>
    </font>
    <font>
      <b/>
      <sz val="16"/>
      <color indexed="59"/>
      <name val="Times New Roman"/>
      <family val="1"/>
    </font>
    <font>
      <sz val="13"/>
      <name val="新細明體"/>
      <family val="1"/>
    </font>
    <font>
      <sz val="14"/>
      <color indexed="17"/>
      <name val="新細明體"/>
      <family val="1"/>
    </font>
    <font>
      <b/>
      <sz val="14"/>
      <color indexed="10"/>
      <name val="新細明體"/>
      <family val="1"/>
    </font>
    <font>
      <sz val="15"/>
      <name val="細明體"/>
      <family val="3"/>
    </font>
    <font>
      <sz val="14"/>
      <color indexed="10"/>
      <name val="細明體"/>
      <family val="3"/>
    </font>
    <font>
      <sz val="14"/>
      <color indexed="8"/>
      <name val="細明體"/>
      <family val="3"/>
    </font>
    <font>
      <sz val="14"/>
      <color indexed="20"/>
      <name val="細明體"/>
      <family val="3"/>
    </font>
    <font>
      <sz val="14"/>
      <color indexed="16"/>
      <name val="細明體"/>
      <family val="3"/>
    </font>
    <font>
      <sz val="13"/>
      <color indexed="16"/>
      <name val="細明體"/>
      <family val="3"/>
    </font>
    <font>
      <sz val="14"/>
      <color indexed="10"/>
      <name val="Times New Roman"/>
      <family val="1"/>
    </font>
    <font>
      <sz val="16"/>
      <color indexed="12"/>
      <name val="細明體"/>
      <family val="3"/>
    </font>
    <font>
      <b/>
      <sz val="13"/>
      <color indexed="8"/>
      <name val="細明體"/>
      <family val="3"/>
    </font>
    <font>
      <sz val="14"/>
      <color indexed="56"/>
      <name val="細明體"/>
      <family val="3"/>
    </font>
    <font>
      <b/>
      <sz val="16"/>
      <color indexed="58"/>
      <name val="新細明體"/>
      <family val="1"/>
    </font>
    <font>
      <b/>
      <sz val="13"/>
      <name val="新細明體"/>
      <family val="1"/>
    </font>
    <font>
      <sz val="20"/>
      <name val="新細明體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8.5"/>
      <name val="標楷體"/>
      <family val="4"/>
    </font>
    <font>
      <sz val="8.5"/>
      <color indexed="8"/>
      <name val="標楷體"/>
      <family val="4"/>
    </font>
    <font>
      <sz val="8.5"/>
      <name val="新細明體"/>
      <family val="1"/>
    </font>
    <font>
      <sz val="8.5"/>
      <color indexed="8"/>
      <name val="新細明體"/>
      <family val="1"/>
    </font>
    <font>
      <b/>
      <sz val="8.5"/>
      <color indexed="8"/>
      <name val="標楷體"/>
      <family val="4"/>
    </font>
    <font>
      <sz val="8"/>
      <color indexed="8"/>
      <name val="新細明體"/>
      <family val="1"/>
    </font>
    <font>
      <sz val="7"/>
      <color indexed="8"/>
      <name val="新細明體"/>
      <family val="1"/>
    </font>
    <font>
      <sz val="9"/>
      <color indexed="16"/>
      <name val="新細明體"/>
      <family val="1"/>
    </font>
    <font>
      <sz val="9"/>
      <color indexed="12"/>
      <name val="新細明體"/>
      <family val="1"/>
    </font>
    <font>
      <sz val="8"/>
      <color indexed="16"/>
      <name val="新細明體"/>
      <family val="1"/>
    </font>
    <font>
      <sz val="8"/>
      <color indexed="1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name val="新細明體"/>
      <family val="1"/>
    </font>
    <font>
      <sz val="12"/>
      <color indexed="58"/>
      <name val="新細明體"/>
      <family val="1"/>
    </font>
    <font>
      <sz val="10"/>
      <color indexed="58"/>
      <name val="新細明體"/>
      <family val="1"/>
    </font>
    <font>
      <sz val="7"/>
      <color indexed="5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60"/>
      <name val="Times New Roman"/>
      <family val="1"/>
    </font>
    <font>
      <sz val="10"/>
      <color indexed="12"/>
      <name val="新細明體"/>
      <family val="1"/>
    </font>
    <font>
      <sz val="8.5"/>
      <color indexed="10"/>
      <name val="標楷體"/>
      <family val="4"/>
    </font>
    <font>
      <b/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 tint="-0.4999699890613556"/>
      <name val="Times New Roman"/>
      <family val="1"/>
    </font>
    <font>
      <sz val="15"/>
      <color theme="1" tint="-0.4999699890613556"/>
      <name val="Times New Roman"/>
      <family val="1"/>
    </font>
    <font>
      <sz val="15"/>
      <color theme="1" tint="-0.24997000396251678"/>
      <name val="Times New Roman"/>
      <family val="1"/>
    </font>
    <font>
      <b/>
      <sz val="14"/>
      <color rgb="FFFF0000"/>
      <name val="新細明體"/>
      <family val="1"/>
    </font>
    <font>
      <sz val="15"/>
      <color theme="5" tint="-0.24997000396251678"/>
      <name val="Times New Roman"/>
      <family val="1"/>
    </font>
    <font>
      <sz val="12"/>
      <color rgb="FF0000FF"/>
      <name val="Calibri"/>
      <family val="1"/>
    </font>
    <font>
      <sz val="10"/>
      <color rgb="FF0000FF"/>
      <name val="Calibri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  <font>
      <sz val="9"/>
      <color rgb="FF0000FF"/>
      <name val="Calibri"/>
      <family val="1"/>
    </font>
    <font>
      <sz val="8.5"/>
      <color rgb="FFFF0000"/>
      <name val="標楷體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/>
      <right style="medium">
        <color indexed="17"/>
      </right>
      <top/>
      <bottom/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/>
      <top/>
      <bottom/>
    </border>
    <border>
      <left style="medium">
        <color indexed="17"/>
      </left>
      <right/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/>
      <top style="hair">
        <color indexed="17"/>
      </top>
      <bottom style="hair">
        <color indexed="17"/>
      </bottom>
    </border>
    <border>
      <left style="hair">
        <color indexed="17"/>
      </left>
      <right/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/>
    </border>
    <border>
      <left style="medium">
        <color indexed="17"/>
      </left>
      <right style="hair">
        <color indexed="17"/>
      </right>
      <top style="hair">
        <color indexed="17"/>
      </top>
      <bottom/>
    </border>
    <border>
      <left style="hair">
        <color indexed="17"/>
      </left>
      <right/>
      <top style="hair">
        <color indexed="17"/>
      </top>
      <bottom/>
    </border>
    <border>
      <left style="thin">
        <color indexed="55"/>
      </left>
      <right/>
      <top style="hair">
        <color indexed="17"/>
      </top>
      <bottom/>
    </border>
    <border>
      <left style="thin">
        <color indexed="17"/>
      </left>
      <right/>
      <top style="hair">
        <color indexed="17"/>
      </top>
      <bottom style="hair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/>
      <top style="medium">
        <color indexed="17"/>
      </top>
      <bottom style="hair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/>
    </border>
    <border>
      <left style="medium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medium">
        <color indexed="17"/>
      </right>
      <top/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55"/>
      </left>
      <right/>
      <top/>
      <bottom/>
    </border>
    <border>
      <left style="medium">
        <color indexed="17"/>
      </left>
      <right style="thin">
        <color indexed="55"/>
      </right>
      <top/>
      <bottom/>
    </border>
    <border>
      <left/>
      <right style="medium">
        <color indexed="17"/>
      </right>
      <top style="thin">
        <color indexed="17"/>
      </top>
      <bottom/>
    </border>
    <border>
      <left style="medium">
        <color indexed="17"/>
      </left>
      <right/>
      <top style="thin">
        <color indexed="17"/>
      </top>
      <bottom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55"/>
      </left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55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 style="thin">
        <color indexed="55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55"/>
      </right>
      <top style="medium">
        <color indexed="17"/>
      </top>
      <bottom/>
    </border>
    <border>
      <left/>
      <right/>
      <top style="medium"/>
      <bottom/>
    </border>
    <border>
      <left style="medium"/>
      <right/>
      <top style="thin"/>
      <bottom/>
    </border>
    <border>
      <left style="hair">
        <color indexed="17"/>
      </left>
      <right style="hair">
        <color indexed="17"/>
      </right>
      <top style="hair">
        <color indexed="17"/>
      </top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hair">
        <color indexed="53"/>
      </left>
      <right style="hair">
        <color indexed="53"/>
      </right>
      <top style="hair">
        <color indexed="53"/>
      </top>
      <bottom/>
    </border>
    <border>
      <left/>
      <right style="hair">
        <color indexed="53"/>
      </right>
      <top style="hair">
        <color indexed="53"/>
      </top>
      <bottom/>
    </border>
    <border>
      <left style="hair">
        <color indexed="53"/>
      </left>
      <right style="hair">
        <color indexed="53"/>
      </right>
      <top/>
      <bottom style="hair">
        <color indexed="53"/>
      </bottom>
    </border>
    <border>
      <left/>
      <right style="hair">
        <color indexed="53"/>
      </right>
      <top/>
      <bottom style="hair">
        <color indexed="53"/>
      </bottom>
    </border>
    <border>
      <left style="thin"/>
      <right style="thin"/>
      <top/>
      <bottom style="thin"/>
    </border>
    <border>
      <left style="hair">
        <color indexed="17"/>
      </left>
      <right/>
      <top style="hair">
        <color indexed="17"/>
      </top>
      <bottom style="medium">
        <color indexed="17"/>
      </bottom>
    </border>
    <border>
      <left style="thin">
        <color indexed="17"/>
      </left>
      <right/>
      <top style="medium">
        <color indexed="17"/>
      </top>
      <bottom style="hair">
        <color indexed="17"/>
      </bottom>
    </border>
    <border>
      <left style="thin">
        <color indexed="17"/>
      </left>
      <right/>
      <top/>
      <bottom style="hair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 style="medium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 style="medium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20" borderId="0" applyNumberFormat="0" applyBorder="0" applyAlignment="0" applyProtection="0"/>
    <xf numFmtId="0" fontId="103" fillId="0" borderId="1" applyNumberFormat="0" applyFill="0" applyAlignment="0" applyProtection="0"/>
    <xf numFmtId="0" fontId="104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105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0" fillId="25" borderId="4" applyNumberFormat="0" applyFont="0" applyAlignment="0" applyProtection="0"/>
    <xf numFmtId="0" fontId="107" fillId="0" borderId="0" applyNumberFormat="0" applyFill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2" borderId="2" applyNumberFormat="0" applyAlignment="0" applyProtection="0"/>
    <xf numFmtId="0" fontId="113" fillId="24" borderId="8" applyNumberFormat="0" applyAlignment="0" applyProtection="0"/>
    <xf numFmtId="0" fontId="114" fillId="33" borderId="9" applyNumberFormat="0" applyAlignment="0" applyProtection="0"/>
    <xf numFmtId="0" fontId="11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11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176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76" fontId="13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176" fontId="1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76" fontId="20" fillId="0" borderId="0" xfId="0" applyNumberFormat="1" applyFont="1" applyFill="1" applyAlignment="1">
      <alignment vertical="top"/>
    </xf>
    <xf numFmtId="177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7" fontId="20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78" fontId="23" fillId="0" borderId="0" xfId="0" applyNumberFormat="1" applyFont="1" applyFill="1" applyBorder="1" applyAlignment="1">
      <alignment shrinkToFit="1"/>
    </xf>
    <xf numFmtId="178" fontId="24" fillId="0" borderId="0" xfId="0" applyNumberFormat="1" applyFont="1" applyFill="1" applyBorder="1" applyAlignment="1">
      <alignment horizontal="right" shrinkToFit="1"/>
    </xf>
    <xf numFmtId="0" fontId="25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right" shrinkToFit="1"/>
    </xf>
    <xf numFmtId="176" fontId="27" fillId="0" borderId="0" xfId="0" applyNumberFormat="1" applyFont="1" applyFill="1" applyBorder="1" applyAlignment="1">
      <alignment horizontal="right" shrinkToFit="1"/>
    </xf>
    <xf numFmtId="178" fontId="27" fillId="0" borderId="0" xfId="0" applyNumberFormat="1" applyFont="1" applyFill="1" applyBorder="1" applyAlignment="1">
      <alignment horizontal="right" shrinkToFit="1"/>
    </xf>
    <xf numFmtId="178" fontId="28" fillId="0" borderId="0" xfId="0" applyNumberFormat="1" applyFont="1" applyFill="1" applyBorder="1" applyAlignment="1">
      <alignment shrinkToFit="1"/>
    </xf>
    <xf numFmtId="178" fontId="29" fillId="0" borderId="0" xfId="0" applyNumberFormat="1" applyFont="1" applyFill="1" applyBorder="1" applyAlignment="1">
      <alignment shrinkToFit="1"/>
    </xf>
    <xf numFmtId="178" fontId="29" fillId="0" borderId="0" xfId="0" applyNumberFormat="1" applyFont="1" applyFill="1" applyBorder="1" applyAlignment="1">
      <alignment horizontal="right" shrinkToFit="1"/>
    </xf>
    <xf numFmtId="178" fontId="30" fillId="0" borderId="0" xfId="0" applyNumberFormat="1" applyFont="1" applyFill="1" applyBorder="1" applyAlignment="1">
      <alignment shrinkToFit="1"/>
    </xf>
    <xf numFmtId="179" fontId="30" fillId="0" borderId="0" xfId="0" applyNumberFormat="1" applyFont="1" applyFill="1" applyBorder="1" applyAlignment="1">
      <alignment horizontal="right" shrinkToFit="1"/>
    </xf>
    <xf numFmtId="178" fontId="30" fillId="0" borderId="0" xfId="0" applyNumberFormat="1" applyFont="1" applyFill="1" applyBorder="1" applyAlignment="1">
      <alignment horizontal="right" shrinkToFit="1"/>
    </xf>
    <xf numFmtId="178" fontId="28" fillId="0" borderId="0" xfId="0" applyNumberFormat="1" applyFont="1" applyFill="1" applyBorder="1" applyAlignment="1">
      <alignment horizontal="right" shrinkToFit="1"/>
    </xf>
    <xf numFmtId="177" fontId="31" fillId="0" borderId="0" xfId="0" applyNumberFormat="1" applyFont="1" applyFill="1" applyBorder="1" applyAlignment="1">
      <alignment horizontal="left"/>
    </xf>
    <xf numFmtId="178" fontId="24" fillId="0" borderId="10" xfId="0" applyNumberFormat="1" applyFont="1" applyFill="1" applyBorder="1" applyAlignment="1">
      <alignment horizontal="right" shrinkToFit="1"/>
    </xf>
    <xf numFmtId="178" fontId="24" fillId="0" borderId="11" xfId="0" applyNumberFormat="1" applyFont="1" applyFill="1" applyBorder="1" applyAlignment="1">
      <alignment horizontal="right" shrinkToFit="1"/>
    </xf>
    <xf numFmtId="0" fontId="25" fillId="0" borderId="12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right" shrinkToFit="1"/>
    </xf>
    <xf numFmtId="176" fontId="32" fillId="0" borderId="14" xfId="0" applyNumberFormat="1" applyFont="1" applyFill="1" applyBorder="1" applyAlignment="1">
      <alignment horizontal="right" shrinkToFit="1"/>
    </xf>
    <xf numFmtId="178" fontId="24" fillId="0" borderId="14" xfId="0" applyNumberFormat="1" applyFont="1" applyFill="1" applyBorder="1" applyAlignment="1">
      <alignment horizontal="right" shrinkToFit="1"/>
    </xf>
    <xf numFmtId="178" fontId="24" fillId="0" borderId="15" xfId="0" applyNumberFormat="1" applyFont="1" applyFill="1" applyBorder="1" applyAlignment="1">
      <alignment horizontal="right" shrinkToFit="1"/>
    </xf>
    <xf numFmtId="178" fontId="23" fillId="0" borderId="16" xfId="0" applyNumberFormat="1" applyFont="1" applyFill="1" applyBorder="1" applyAlignment="1">
      <alignment shrinkToFit="1"/>
    </xf>
    <xf numFmtId="178" fontId="33" fillId="0" borderId="13" xfId="0" applyNumberFormat="1" applyFont="1" applyFill="1" applyBorder="1" applyAlignment="1">
      <alignment shrinkToFit="1"/>
    </xf>
    <xf numFmtId="178" fontId="33" fillId="0" borderId="14" xfId="0" applyNumberFormat="1" applyFont="1" applyFill="1" applyBorder="1" applyAlignment="1">
      <alignment horizontal="right" shrinkToFit="1"/>
    </xf>
    <xf numFmtId="178" fontId="30" fillId="0" borderId="13" xfId="0" applyNumberFormat="1" applyFont="1" applyFill="1" applyBorder="1" applyAlignment="1">
      <alignment shrinkToFit="1"/>
    </xf>
    <xf numFmtId="179" fontId="30" fillId="0" borderId="14" xfId="0" applyNumberFormat="1" applyFont="1" applyFill="1" applyBorder="1" applyAlignment="1">
      <alignment horizontal="right" shrinkToFit="1"/>
    </xf>
    <xf numFmtId="178" fontId="30" fillId="0" borderId="17" xfId="0" applyNumberFormat="1" applyFont="1" applyFill="1" applyBorder="1" applyAlignment="1">
      <alignment horizontal="right" shrinkToFit="1"/>
    </xf>
    <xf numFmtId="177" fontId="35" fillId="0" borderId="15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 shrinkToFit="1"/>
    </xf>
    <xf numFmtId="176" fontId="32" fillId="0" borderId="18" xfId="0" applyNumberFormat="1" applyFont="1" applyFill="1" applyBorder="1" applyAlignment="1">
      <alignment horizontal="right" shrinkToFit="1"/>
    </xf>
    <xf numFmtId="178" fontId="24" fillId="0" borderId="18" xfId="0" applyNumberFormat="1" applyFont="1" applyFill="1" applyBorder="1" applyAlignment="1">
      <alignment horizontal="right" shrinkToFit="1"/>
    </xf>
    <xf numFmtId="178" fontId="33" fillId="0" borderId="10" xfId="0" applyNumberFormat="1" applyFont="1" applyFill="1" applyBorder="1" applyAlignment="1">
      <alignment shrinkToFit="1"/>
    </xf>
    <xf numFmtId="178" fontId="33" fillId="0" borderId="18" xfId="0" applyNumberFormat="1" applyFont="1" applyFill="1" applyBorder="1" applyAlignment="1">
      <alignment horizontal="right" shrinkToFit="1"/>
    </xf>
    <xf numFmtId="178" fontId="33" fillId="0" borderId="11" xfId="0" applyNumberFormat="1" applyFont="1" applyFill="1" applyBorder="1" applyAlignment="1">
      <alignment horizontal="right" shrinkToFit="1"/>
    </xf>
    <xf numFmtId="178" fontId="30" fillId="0" borderId="10" xfId="0" applyNumberFormat="1" applyFont="1" applyFill="1" applyBorder="1" applyAlignment="1">
      <alignment shrinkToFit="1"/>
    </xf>
    <xf numFmtId="179" fontId="30" fillId="0" borderId="18" xfId="0" applyNumberFormat="1" applyFont="1" applyFill="1" applyBorder="1" applyAlignment="1">
      <alignment horizontal="right" shrinkToFit="1"/>
    </xf>
    <xf numFmtId="178" fontId="30" fillId="0" borderId="19" xfId="0" applyNumberFormat="1" applyFont="1" applyFill="1" applyBorder="1" applyAlignment="1">
      <alignment horizontal="right" shrinkToFit="1"/>
    </xf>
    <xf numFmtId="178" fontId="34" fillId="0" borderId="20" xfId="0" applyNumberFormat="1" applyFont="1" applyFill="1" applyBorder="1" applyAlignment="1">
      <alignment horizontal="right" shrinkToFit="1"/>
    </xf>
    <xf numFmtId="177" fontId="35" fillId="0" borderId="11" xfId="0" applyNumberFormat="1" applyFont="1" applyFill="1" applyBorder="1" applyAlignment="1">
      <alignment horizontal="right"/>
    </xf>
    <xf numFmtId="180" fontId="35" fillId="0" borderId="11" xfId="0" applyNumberFormat="1" applyFont="1" applyFill="1" applyBorder="1" applyAlignment="1">
      <alignment horizontal="right"/>
    </xf>
    <xf numFmtId="177" fontId="37" fillId="0" borderId="11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13" fillId="0" borderId="0" xfId="0" applyFont="1" applyFill="1" applyAlignment="1">
      <alignment/>
    </xf>
    <xf numFmtId="178" fontId="117" fillId="0" borderId="20" xfId="0" applyNumberFormat="1" applyFont="1" applyFill="1" applyBorder="1" applyAlignment="1">
      <alignment horizontal="right" shrinkToFit="1"/>
    </xf>
    <xf numFmtId="177" fontId="118" fillId="0" borderId="11" xfId="0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horizontal="right" shrinkToFit="1"/>
    </xf>
    <xf numFmtId="178" fontId="34" fillId="0" borderId="18" xfId="0" applyNumberFormat="1" applyFont="1" applyFill="1" applyBorder="1" applyAlignment="1">
      <alignment horizontal="right" shrinkToFit="1"/>
    </xf>
    <xf numFmtId="178" fontId="30" fillId="0" borderId="21" xfId="0" applyNumberFormat="1" applyFont="1" applyFill="1" applyBorder="1" applyAlignment="1">
      <alignment shrinkToFit="1"/>
    </xf>
    <xf numFmtId="178" fontId="30" fillId="0" borderId="22" xfId="0" applyNumberFormat="1" applyFont="1" applyFill="1" applyBorder="1" applyAlignment="1">
      <alignment horizontal="right" shrinkToFit="1"/>
    </xf>
    <xf numFmtId="178" fontId="41" fillId="0" borderId="23" xfId="0" applyNumberFormat="1" applyFont="1" applyFill="1" applyBorder="1" applyAlignment="1">
      <alignment horizontal="right" shrinkToFit="1"/>
    </xf>
    <xf numFmtId="177" fontId="35" fillId="0" borderId="22" xfId="0" applyNumberFormat="1" applyFont="1" applyFill="1" applyBorder="1" applyAlignment="1">
      <alignment horizontal="right"/>
    </xf>
    <xf numFmtId="178" fontId="30" fillId="0" borderId="11" xfId="0" applyNumberFormat="1" applyFont="1" applyFill="1" applyBorder="1" applyAlignment="1">
      <alignment horizontal="right" shrinkToFit="1"/>
    </xf>
    <xf numFmtId="178" fontId="34" fillId="0" borderId="24" xfId="0" applyNumberFormat="1" applyFont="1" applyFill="1" applyBorder="1" applyAlignment="1">
      <alignment horizontal="right" shrinkToFit="1"/>
    </xf>
    <xf numFmtId="0" fontId="12" fillId="0" borderId="0" xfId="0" applyFont="1" applyAlignment="1">
      <alignment/>
    </xf>
    <xf numFmtId="178" fontId="34" fillId="0" borderId="25" xfId="0" applyNumberFormat="1" applyFont="1" applyFill="1" applyBorder="1" applyAlignment="1">
      <alignment horizontal="right" shrinkToFit="1"/>
    </xf>
    <xf numFmtId="177" fontId="119" fillId="0" borderId="26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shrinkToFit="1"/>
    </xf>
    <xf numFmtId="10" fontId="4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81" fontId="1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9" fontId="12" fillId="0" borderId="0" xfId="0" applyNumberFormat="1" applyFont="1" applyAlignment="1">
      <alignment horizontal="left"/>
    </xf>
    <xf numFmtId="10" fontId="120" fillId="0" borderId="0" xfId="0" applyNumberFormat="1" applyFont="1" applyFill="1" applyAlignment="1">
      <alignment horizontal="left" vertical="top"/>
    </xf>
    <xf numFmtId="0" fontId="42" fillId="0" borderId="0" xfId="0" applyFont="1" applyFill="1" applyAlignment="1">
      <alignment horizontal="left" vertical="top" wrapText="1"/>
    </xf>
    <xf numFmtId="178" fontId="24" fillId="0" borderId="27" xfId="0" applyNumberFormat="1" applyFont="1" applyFill="1" applyBorder="1" applyAlignment="1">
      <alignment horizontal="right" shrinkToFit="1"/>
    </xf>
    <xf numFmtId="178" fontId="24" fillId="0" borderId="28" xfId="0" applyNumberFormat="1" applyFont="1" applyFill="1" applyBorder="1" applyAlignment="1">
      <alignment horizontal="right" shrinkToFit="1"/>
    </xf>
    <xf numFmtId="0" fontId="25" fillId="0" borderId="27" xfId="0" applyFont="1" applyFill="1" applyBorder="1" applyAlignment="1">
      <alignment horizontal="right" shrinkToFit="1"/>
    </xf>
    <xf numFmtId="178" fontId="24" fillId="0" borderId="29" xfId="0" applyNumberFormat="1" applyFont="1" applyFill="1" applyBorder="1" applyAlignment="1">
      <alignment horizontal="right" shrinkToFit="1"/>
    </xf>
    <xf numFmtId="178" fontId="33" fillId="0" borderId="27" xfId="0" applyNumberFormat="1" applyFont="1" applyFill="1" applyBorder="1" applyAlignment="1">
      <alignment shrinkToFit="1"/>
    </xf>
    <xf numFmtId="178" fontId="30" fillId="0" borderId="27" xfId="0" applyNumberFormat="1" applyFont="1" applyFill="1" applyBorder="1" applyAlignment="1">
      <alignment shrinkToFit="1"/>
    </xf>
    <xf numFmtId="178" fontId="30" fillId="0" borderId="30" xfId="0" applyNumberFormat="1" applyFont="1" applyFill="1" applyBorder="1" applyAlignment="1">
      <alignment horizontal="right" shrinkToFit="1"/>
    </xf>
    <xf numFmtId="177" fontId="35" fillId="0" borderId="28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177" fontId="46" fillId="0" borderId="0" xfId="0" applyNumberFormat="1" applyFont="1" applyFill="1" applyBorder="1" applyAlignment="1">
      <alignment horizontal="center" vertical="top" wrapText="1"/>
    </xf>
    <xf numFmtId="182" fontId="47" fillId="0" borderId="0" xfId="0" applyNumberFormat="1" applyFont="1" applyFill="1" applyBorder="1" applyAlignment="1">
      <alignment horizontal="center" vertical="center" wrapText="1"/>
    </xf>
    <xf numFmtId="177" fontId="48" fillId="37" borderId="31" xfId="0" applyNumberFormat="1" applyFont="1" applyFill="1" applyBorder="1" applyAlignment="1">
      <alignment horizontal="center" vertical="top" wrapText="1"/>
    </xf>
    <xf numFmtId="183" fontId="48" fillId="37" borderId="32" xfId="0" applyNumberFormat="1" applyFont="1" applyFill="1" applyBorder="1" applyAlignment="1">
      <alignment horizontal="center" vertical="top" wrapText="1" shrinkToFit="1"/>
    </xf>
    <xf numFmtId="177" fontId="49" fillId="0" borderId="33" xfId="0" applyNumberFormat="1" applyFont="1" applyFill="1" applyBorder="1" applyAlignment="1">
      <alignment horizontal="center" vertical="top" wrapText="1"/>
    </xf>
    <xf numFmtId="177" fontId="49" fillId="37" borderId="34" xfId="0" applyNumberFormat="1" applyFont="1" applyFill="1" applyBorder="1" applyAlignment="1">
      <alignment horizontal="center" vertical="top" wrapText="1"/>
    </xf>
    <xf numFmtId="176" fontId="50" fillId="37" borderId="34" xfId="0" applyNumberFormat="1" applyFont="1" applyFill="1" applyBorder="1" applyAlignment="1">
      <alignment horizontal="center" vertical="top" wrapText="1"/>
    </xf>
    <xf numFmtId="182" fontId="47" fillId="0" borderId="16" xfId="0" applyNumberFormat="1" applyFont="1" applyFill="1" applyBorder="1" applyAlignment="1">
      <alignment horizontal="center" vertical="center" wrapText="1"/>
    </xf>
    <xf numFmtId="177" fontId="9" fillId="38" borderId="31" xfId="0" applyNumberFormat="1" applyFont="1" applyFill="1" applyBorder="1" applyAlignment="1">
      <alignment horizontal="center" vertical="top" wrapText="1"/>
    </xf>
    <xf numFmtId="177" fontId="9" fillId="23" borderId="34" xfId="0" applyNumberFormat="1" applyFont="1" applyFill="1" applyBorder="1" applyAlignment="1">
      <alignment horizontal="center" vertical="top" wrapText="1"/>
    </xf>
    <xf numFmtId="177" fontId="52" fillId="37" borderId="35" xfId="0" applyNumberFormat="1" applyFont="1" applyFill="1" applyBorder="1" applyAlignment="1">
      <alignment horizontal="center" vertical="top" wrapText="1"/>
    </xf>
    <xf numFmtId="177" fontId="51" fillId="38" borderId="31" xfId="0" applyNumberFormat="1" applyFont="1" applyFill="1" applyBorder="1" applyAlignment="1">
      <alignment horizontal="center" vertical="top" wrapText="1"/>
    </xf>
    <xf numFmtId="177" fontId="9" fillId="0" borderId="36" xfId="0" applyNumberFormat="1" applyFont="1" applyFill="1" applyBorder="1" applyAlignment="1">
      <alignment horizontal="center" vertical="center" wrapText="1"/>
    </xf>
    <xf numFmtId="177" fontId="8" fillId="0" borderId="37" xfId="0" applyNumberFormat="1" applyFont="1" applyFill="1" applyBorder="1" applyAlignment="1">
      <alignment horizontal="center" vertical="center" wrapText="1"/>
    </xf>
    <xf numFmtId="0" fontId="0" fillId="37" borderId="38" xfId="0" applyFill="1" applyBorder="1" applyAlignment="1">
      <alignment/>
    </xf>
    <xf numFmtId="177" fontId="8" fillId="37" borderId="39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left" wrapText="1"/>
    </xf>
    <xf numFmtId="0" fontId="12" fillId="38" borderId="40" xfId="0" applyFont="1" applyFill="1" applyBorder="1" applyAlignment="1">
      <alignment horizontal="center" vertical="center"/>
    </xf>
    <xf numFmtId="0" fontId="12" fillId="23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40" fillId="38" borderId="40" xfId="0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top"/>
    </xf>
    <xf numFmtId="177" fontId="53" fillId="0" borderId="0" xfId="0" applyNumberFormat="1" applyFont="1" applyFill="1" applyBorder="1" applyAlignment="1">
      <alignment horizontal="centerContinuous" vertical="center"/>
    </xf>
    <xf numFmtId="0" fontId="0" fillId="37" borderId="45" xfId="0" applyFill="1" applyBorder="1" applyAlignment="1">
      <alignment horizontal="centerContinuous" vertical="center" wrapText="1"/>
    </xf>
    <xf numFmtId="177" fontId="54" fillId="37" borderId="46" xfId="0" applyNumberFormat="1" applyFont="1" applyFill="1" applyBorder="1" applyAlignment="1">
      <alignment horizontal="centerContinuous" vertical="center" wrapText="1"/>
    </xf>
    <xf numFmtId="0" fontId="39" fillId="0" borderId="33" xfId="0" applyFont="1" applyFill="1" applyBorder="1" applyAlignment="1">
      <alignment horizontal="left" wrapText="1"/>
    </xf>
    <xf numFmtId="177" fontId="53" fillId="0" borderId="16" xfId="0" applyNumberFormat="1" applyFont="1" applyFill="1" applyBorder="1" applyAlignment="1">
      <alignment horizontal="centerContinuous" vertical="center"/>
    </xf>
    <xf numFmtId="0" fontId="56" fillId="0" borderId="47" xfId="0" applyFont="1" applyFill="1" applyBorder="1" applyAlignment="1">
      <alignment vertical="top"/>
    </xf>
    <xf numFmtId="0" fontId="42" fillId="0" borderId="48" xfId="0" applyFont="1" applyFill="1" applyBorder="1" applyAlignment="1">
      <alignment horizontal="right" vertical="top"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Continuous" vertical="center"/>
    </xf>
    <xf numFmtId="0" fontId="57" fillId="0" borderId="0" xfId="0" applyFont="1" applyFill="1" applyAlignment="1">
      <alignment horizontal="centerContinuous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10" fontId="62" fillId="0" borderId="0" xfId="0" applyNumberFormat="1" applyFont="1" applyAlignment="1">
      <alignment shrinkToFit="1"/>
    </xf>
    <xf numFmtId="0" fontId="63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67" fillId="0" borderId="49" xfId="0" applyFont="1" applyBorder="1" applyAlignment="1">
      <alignment horizontal="left"/>
    </xf>
    <xf numFmtId="0" fontId="69" fillId="0" borderId="0" xfId="0" applyFont="1" applyBorder="1" applyAlignment="1">
      <alignment vertical="center"/>
    </xf>
    <xf numFmtId="0" fontId="70" fillId="0" borderId="0" xfId="0" applyFont="1" applyAlignment="1">
      <alignment/>
    </xf>
    <xf numFmtId="179" fontId="71" fillId="0" borderId="13" xfId="0" applyNumberFormat="1" applyFont="1" applyBorder="1" applyAlignment="1">
      <alignment vertical="center" shrinkToFit="1"/>
    </xf>
    <xf numFmtId="179" fontId="72" fillId="0" borderId="14" xfId="0" applyNumberFormat="1" applyFont="1" applyBorder="1" applyAlignment="1">
      <alignment vertical="center" shrinkToFit="1"/>
    </xf>
    <xf numFmtId="179" fontId="63" fillId="0" borderId="15" xfId="0" applyNumberFormat="1" applyFont="1" applyBorder="1" applyAlignment="1">
      <alignment vertical="center" shrinkToFit="1"/>
    </xf>
    <xf numFmtId="179" fontId="2" fillId="0" borderId="15" xfId="0" applyNumberFormat="1" applyFont="1" applyBorder="1" applyAlignment="1">
      <alignment vertical="center" shrinkToFit="1"/>
    </xf>
    <xf numFmtId="0" fontId="72" fillId="0" borderId="50" xfId="0" applyFont="1" applyBorder="1" applyAlignment="1">
      <alignment horizontal="center" vertical="center"/>
    </xf>
    <xf numFmtId="179" fontId="71" fillId="0" borderId="10" xfId="0" applyNumberFormat="1" applyFont="1" applyBorder="1" applyAlignment="1">
      <alignment vertical="center" shrinkToFit="1"/>
    </xf>
    <xf numFmtId="179" fontId="72" fillId="0" borderId="18" xfId="0" applyNumberFormat="1" applyFont="1" applyBorder="1" applyAlignment="1">
      <alignment vertical="center" shrinkToFit="1"/>
    </xf>
    <xf numFmtId="179" fontId="63" fillId="0" borderId="11" xfId="0" applyNumberFormat="1" applyFont="1" applyBorder="1" applyAlignment="1">
      <alignment vertical="center" shrinkToFit="1"/>
    </xf>
    <xf numFmtId="179" fontId="72" fillId="0" borderId="51" xfId="0" applyNumberFormat="1" applyFont="1" applyBorder="1" applyAlignment="1">
      <alignment vertical="center" shrinkToFit="1"/>
    </xf>
    <xf numFmtId="179" fontId="63" fillId="0" borderId="22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0" fontId="72" fillId="0" borderId="52" xfId="0" applyFont="1" applyBorder="1" applyAlignment="1">
      <alignment horizontal="center" vertical="center"/>
    </xf>
    <xf numFmtId="179" fontId="71" fillId="0" borderId="27" xfId="0" applyNumberFormat="1" applyFont="1" applyBorder="1" applyAlignment="1">
      <alignment vertical="center" shrinkToFit="1"/>
    </xf>
    <xf numFmtId="179" fontId="72" fillId="0" borderId="29" xfId="0" applyNumberFormat="1" applyFont="1" applyBorder="1" applyAlignment="1">
      <alignment vertical="center" shrinkToFit="1"/>
    </xf>
    <xf numFmtId="179" fontId="63" fillId="0" borderId="28" xfId="0" applyNumberFormat="1" applyFont="1" applyBorder="1" applyAlignment="1">
      <alignment vertical="center" shrinkToFit="1"/>
    </xf>
    <xf numFmtId="179" fontId="2" fillId="0" borderId="28" xfId="0" applyNumberFormat="1" applyFont="1" applyBorder="1" applyAlignment="1">
      <alignment vertical="center" shrinkToFit="1"/>
    </xf>
    <xf numFmtId="0" fontId="73" fillId="0" borderId="53" xfId="0" applyFont="1" applyBorder="1" applyAlignment="1">
      <alignment horizontal="distributed"/>
    </xf>
    <xf numFmtId="0" fontId="74" fillId="0" borderId="53" xfId="0" applyFont="1" applyBorder="1" applyAlignment="1">
      <alignment horizontal="distributed"/>
    </xf>
    <xf numFmtId="0" fontId="69" fillId="0" borderId="53" xfId="0" applyFont="1" applyBorder="1" applyAlignment="1">
      <alignment horizontal="distributed"/>
    </xf>
    <xf numFmtId="0" fontId="62" fillId="0" borderId="0" xfId="0" applyFont="1" applyAlignment="1">
      <alignment horizontal="center"/>
    </xf>
    <xf numFmtId="0" fontId="73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78" fillId="0" borderId="56" xfId="0" applyFont="1" applyFill="1" applyBorder="1" applyAlignment="1">
      <alignment/>
    </xf>
    <xf numFmtId="0" fontId="78" fillId="0" borderId="56" xfId="0" applyFont="1" applyFill="1" applyBorder="1" applyAlignment="1">
      <alignment shrinkToFit="1"/>
    </xf>
    <xf numFmtId="0" fontId="79" fillId="0" borderId="56" xfId="0" applyFont="1" applyFill="1" applyBorder="1" applyAlignment="1">
      <alignment/>
    </xf>
    <xf numFmtId="0" fontId="80" fillId="0" borderId="57" xfId="0" applyFont="1" applyFill="1" applyBorder="1" applyAlignment="1">
      <alignment horizontal="left" wrapText="1"/>
    </xf>
    <xf numFmtId="0" fontId="78" fillId="0" borderId="58" xfId="0" applyFont="1" applyFill="1" applyBorder="1" applyAlignment="1">
      <alignment/>
    </xf>
    <xf numFmtId="0" fontId="78" fillId="0" borderId="58" xfId="0" applyFont="1" applyFill="1" applyBorder="1" applyAlignment="1">
      <alignment shrinkToFit="1"/>
    </xf>
    <xf numFmtId="0" fontId="79" fillId="0" borderId="58" xfId="0" applyFont="1" applyFill="1" applyBorder="1" applyAlignment="1">
      <alignment/>
    </xf>
    <xf numFmtId="0" fontId="5" fillId="0" borderId="58" xfId="0" applyFont="1" applyFill="1" applyBorder="1" applyAlignment="1">
      <alignment shrinkToFit="1"/>
    </xf>
    <xf numFmtId="0" fontId="80" fillId="0" borderId="59" xfId="0" applyFont="1" applyFill="1" applyBorder="1" applyAlignment="1">
      <alignment horizontal="left" wrapText="1"/>
    </xf>
    <xf numFmtId="177" fontId="121" fillId="0" borderId="11" xfId="0" applyNumberFormat="1" applyFont="1" applyFill="1" applyBorder="1" applyAlignment="1">
      <alignment horizontal="right"/>
    </xf>
    <xf numFmtId="0" fontId="12" fillId="39" borderId="0" xfId="0" applyNumberFormat="1" applyFont="1" applyFill="1" applyAlignment="1">
      <alignment horizontal="left"/>
    </xf>
    <xf numFmtId="10" fontId="44" fillId="39" borderId="0" xfId="0" applyNumberFormat="1" applyFont="1" applyFill="1" applyAlignment="1">
      <alignment horizontal="left"/>
    </xf>
    <xf numFmtId="0" fontId="122" fillId="40" borderId="60" xfId="0" applyFont="1" applyFill="1" applyBorder="1" applyAlignment="1">
      <alignment horizontal="center"/>
    </xf>
    <xf numFmtId="0" fontId="123" fillId="40" borderId="60" xfId="0" applyFont="1" applyFill="1" applyBorder="1" applyAlignment="1">
      <alignment horizontal="center"/>
    </xf>
    <xf numFmtId="178" fontId="36" fillId="39" borderId="20" xfId="0" applyNumberFormat="1" applyFont="1" applyFill="1" applyBorder="1" applyAlignment="1">
      <alignment horizontal="right" shrinkToFit="1"/>
    </xf>
    <xf numFmtId="178" fontId="34" fillId="39" borderId="20" xfId="0" applyNumberFormat="1" applyFont="1" applyFill="1" applyBorder="1" applyAlignment="1">
      <alignment horizontal="right" shrinkToFit="1"/>
    </xf>
    <xf numFmtId="178" fontId="34" fillId="39" borderId="61" xfId="0" applyNumberFormat="1" applyFont="1" applyFill="1" applyBorder="1" applyAlignment="1">
      <alignment horizontal="right" shrinkToFit="1"/>
    </xf>
    <xf numFmtId="178" fontId="33" fillId="39" borderId="11" xfId="0" applyNumberFormat="1" applyFont="1" applyFill="1" applyBorder="1" applyAlignment="1">
      <alignment horizontal="right" shrinkToFit="1"/>
    </xf>
    <xf numFmtId="178" fontId="33" fillId="39" borderId="15" xfId="0" applyNumberFormat="1" applyFont="1" applyFill="1" applyBorder="1" applyAlignment="1">
      <alignment horizontal="right" shrinkToFit="1"/>
    </xf>
    <xf numFmtId="177" fontId="124" fillId="41" borderId="11" xfId="0" applyNumberFormat="1" applyFont="1" applyFill="1" applyBorder="1" applyAlignment="1">
      <alignment horizontal="right"/>
    </xf>
    <xf numFmtId="178" fontId="125" fillId="41" borderId="20" xfId="0" applyNumberFormat="1" applyFont="1" applyFill="1" applyBorder="1" applyAlignment="1">
      <alignment horizontal="right" shrinkToFit="1"/>
    </xf>
    <xf numFmtId="178" fontId="30" fillId="41" borderId="19" xfId="0" applyNumberFormat="1" applyFont="1" applyFill="1" applyBorder="1" applyAlignment="1">
      <alignment horizontal="right" shrinkToFit="1"/>
    </xf>
    <xf numFmtId="179" fontId="30" fillId="41" borderId="18" xfId="0" applyNumberFormat="1" applyFont="1" applyFill="1" applyBorder="1" applyAlignment="1">
      <alignment horizontal="right" shrinkToFit="1"/>
    </xf>
    <xf numFmtId="178" fontId="30" fillId="41" borderId="10" xfId="0" applyNumberFormat="1" applyFont="1" applyFill="1" applyBorder="1" applyAlignment="1">
      <alignment shrinkToFit="1"/>
    </xf>
    <xf numFmtId="178" fontId="33" fillId="41" borderId="11" xfId="0" applyNumberFormat="1" applyFont="1" applyFill="1" applyBorder="1" applyAlignment="1">
      <alignment horizontal="right" shrinkToFit="1"/>
    </xf>
    <xf numFmtId="0" fontId="33" fillId="41" borderId="18" xfId="0" applyFont="1" applyFill="1" applyBorder="1" applyAlignment="1">
      <alignment horizontal="right" shrinkToFit="1"/>
    </xf>
    <xf numFmtId="178" fontId="33" fillId="41" borderId="10" xfId="0" applyNumberFormat="1" applyFont="1" applyFill="1" applyBorder="1" applyAlignment="1">
      <alignment shrinkToFit="1"/>
    </xf>
    <xf numFmtId="178" fontId="34" fillId="42" borderId="62" xfId="0" applyNumberFormat="1" applyFont="1" applyFill="1" applyBorder="1" applyAlignment="1">
      <alignment horizontal="right" shrinkToFit="1"/>
    </xf>
    <xf numFmtId="178" fontId="34" fillId="42" borderId="63" xfId="0" applyNumberFormat="1" applyFont="1" applyFill="1" applyBorder="1" applyAlignment="1">
      <alignment horizontal="right" shrinkToFit="1"/>
    </xf>
    <xf numFmtId="178" fontId="33" fillId="42" borderId="28" xfId="0" applyNumberFormat="1" applyFont="1" applyFill="1" applyBorder="1" applyAlignment="1">
      <alignment horizontal="right" shrinkToFit="1"/>
    </xf>
    <xf numFmtId="178" fontId="33" fillId="42" borderId="11" xfId="0" applyNumberFormat="1" applyFont="1" applyFill="1" applyBorder="1" applyAlignment="1">
      <alignment horizontal="right" shrinkToFit="1"/>
    </xf>
    <xf numFmtId="0" fontId="126" fillId="40" borderId="60" xfId="0" applyFont="1" applyFill="1" applyBorder="1" applyAlignment="1">
      <alignment horizontal="center"/>
    </xf>
    <xf numFmtId="179" fontId="63" fillId="40" borderId="28" xfId="0" applyNumberFormat="1" applyFont="1" applyFill="1" applyBorder="1" applyAlignment="1">
      <alignment vertical="center" shrinkToFit="1"/>
    </xf>
    <xf numFmtId="179" fontId="72" fillId="40" borderId="29" xfId="0" applyNumberFormat="1" applyFont="1" applyFill="1" applyBorder="1" applyAlignment="1">
      <alignment vertical="center" shrinkToFit="1"/>
    </xf>
    <xf numFmtId="179" fontId="71" fillId="40" borderId="64" xfId="0" applyNumberFormat="1" applyFont="1" applyFill="1" applyBorder="1" applyAlignment="1">
      <alignment vertical="center" shrinkToFit="1"/>
    </xf>
    <xf numFmtId="179" fontId="63" fillId="40" borderId="11" xfId="0" applyNumberFormat="1" applyFont="1" applyFill="1" applyBorder="1" applyAlignment="1">
      <alignment vertical="center" shrinkToFit="1"/>
    </xf>
    <xf numFmtId="179" fontId="72" fillId="40" borderId="18" xfId="0" applyNumberFormat="1" applyFont="1" applyFill="1" applyBorder="1" applyAlignment="1">
      <alignment vertical="center" shrinkToFit="1"/>
    </xf>
    <xf numFmtId="179" fontId="71" fillId="40" borderId="21" xfId="0" applyNumberFormat="1" applyFont="1" applyFill="1" applyBorder="1" applyAlignment="1">
      <alignment vertical="center" shrinkToFit="1"/>
    </xf>
    <xf numFmtId="179" fontId="72" fillId="40" borderId="20" xfId="0" applyNumberFormat="1" applyFont="1" applyFill="1" applyBorder="1" applyAlignment="1">
      <alignment vertical="center" shrinkToFit="1"/>
    </xf>
    <xf numFmtId="179" fontId="71" fillId="40" borderId="12" xfId="0" applyNumberFormat="1" applyFont="1" applyFill="1" applyBorder="1" applyAlignment="1">
      <alignment vertical="center" shrinkToFit="1"/>
    </xf>
    <xf numFmtId="179" fontId="71" fillId="40" borderId="65" xfId="0" applyNumberFormat="1" applyFont="1" applyFill="1" applyBorder="1" applyAlignment="1">
      <alignment vertical="center" shrinkToFit="1"/>
    </xf>
    <xf numFmtId="179" fontId="71" fillId="40" borderId="66" xfId="0" applyNumberFormat="1" applyFont="1" applyFill="1" applyBorder="1" applyAlignment="1">
      <alignment vertical="center" shrinkToFit="1"/>
    </xf>
    <xf numFmtId="179" fontId="63" fillId="40" borderId="15" xfId="0" applyNumberFormat="1" applyFont="1" applyFill="1" applyBorder="1" applyAlignment="1">
      <alignment vertical="center" shrinkToFit="1"/>
    </xf>
    <xf numFmtId="179" fontId="72" fillId="40" borderId="14" xfId="0" applyNumberFormat="1" applyFont="1" applyFill="1" applyBorder="1" applyAlignment="1">
      <alignment vertical="center" shrinkToFit="1"/>
    </xf>
    <xf numFmtId="179" fontId="71" fillId="40" borderId="67" xfId="0" applyNumberFormat="1" applyFont="1" applyFill="1" applyBorder="1" applyAlignment="1">
      <alignment vertical="center" shrinkToFit="1"/>
    </xf>
    <xf numFmtId="0" fontId="78" fillId="39" borderId="56" xfId="0" applyFont="1" applyFill="1" applyBorder="1" applyAlignment="1">
      <alignment/>
    </xf>
    <xf numFmtId="0" fontId="126" fillId="39" borderId="60" xfId="0" applyFont="1" applyFill="1" applyBorder="1" applyAlignment="1">
      <alignment horizontal="center"/>
    </xf>
    <xf numFmtId="177" fontId="8" fillId="37" borderId="68" xfId="0" applyNumberFormat="1" applyFont="1" applyFill="1" applyBorder="1" applyAlignment="1">
      <alignment horizontal="left" vertical="center" wrapText="1"/>
    </xf>
    <xf numFmtId="0" fontId="12" fillId="37" borderId="69" xfId="0" applyFont="1" applyFill="1" applyBorder="1" applyAlignment="1">
      <alignment horizontal="left" wrapText="1"/>
    </xf>
    <xf numFmtId="0" fontId="12" fillId="37" borderId="70" xfId="0" applyFont="1" applyFill="1" applyBorder="1" applyAlignment="1">
      <alignment horizontal="left" wrapText="1"/>
    </xf>
    <xf numFmtId="0" fontId="39" fillId="37" borderId="68" xfId="0" applyFont="1" applyFill="1" applyBorder="1" applyAlignment="1">
      <alignment horizontal="left" vertical="center" wrapText="1"/>
    </xf>
    <xf numFmtId="0" fontId="39" fillId="0" borderId="69" xfId="0" applyFont="1" applyBorder="1" applyAlignment="1">
      <alignment horizontal="left" wrapText="1"/>
    </xf>
    <xf numFmtId="0" fontId="39" fillId="0" borderId="70" xfId="0" applyFont="1" applyBorder="1" applyAlignment="1">
      <alignment horizontal="left" wrapText="1"/>
    </xf>
    <xf numFmtId="0" fontId="55" fillId="0" borderId="71" xfId="0" applyFont="1" applyFill="1" applyBorder="1" applyAlignment="1">
      <alignment horizontal="center" vertical="top"/>
    </xf>
    <xf numFmtId="0" fontId="55" fillId="0" borderId="72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0" fontId="127" fillId="0" borderId="0" xfId="0" applyFont="1" applyAlignment="1">
      <alignment/>
    </xf>
    <xf numFmtId="0" fontId="69" fillId="37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9" fontId="75" fillId="43" borderId="77" xfId="0" applyNumberFormat="1" applyFont="1" applyFill="1" applyBorder="1" applyAlignment="1">
      <alignment horizontal="distributed" vertical="center"/>
    </xf>
    <xf numFmtId="179" fontId="75" fillId="43" borderId="78" xfId="0" applyNumberFormat="1" applyFont="1" applyFill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179" fontId="75" fillId="43" borderId="77" xfId="0" applyNumberFormat="1" applyFont="1" applyFill="1" applyBorder="1" applyAlignment="1">
      <alignment horizontal="center" vertical="center"/>
    </xf>
    <xf numFmtId="179" fontId="75" fillId="43" borderId="7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43" borderId="79" xfId="0" applyFill="1" applyBorder="1" applyAlignment="1">
      <alignment horizontal="distributed" vertical="center"/>
    </xf>
    <xf numFmtId="179" fontId="77" fillId="43" borderId="77" xfId="0" applyNumberFormat="1" applyFont="1" applyFill="1" applyBorder="1" applyAlignment="1">
      <alignment horizontal="distributed" vertical="center"/>
    </xf>
    <xf numFmtId="179" fontId="77" fillId="43" borderId="78" xfId="0" applyNumberFormat="1" applyFont="1" applyFill="1" applyBorder="1" applyAlignment="1">
      <alignment horizontal="distributed" vertical="center"/>
    </xf>
    <xf numFmtId="179" fontId="76" fillId="43" borderId="77" xfId="0" applyNumberFormat="1" applyFont="1" applyFill="1" applyBorder="1" applyAlignment="1">
      <alignment horizontal="distributed" vertical="center"/>
    </xf>
    <xf numFmtId="179" fontId="76" fillId="43" borderId="78" xfId="0" applyNumberFormat="1" applyFont="1" applyFill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179" fontId="75" fillId="41" borderId="77" xfId="0" applyNumberFormat="1" applyFont="1" applyFill="1" applyBorder="1" applyAlignment="1">
      <alignment horizontal="distributed" vertical="center"/>
    </xf>
    <xf numFmtId="179" fontId="75" fillId="41" borderId="78" xfId="0" applyNumberFormat="1" applyFont="1" applyFill="1" applyBorder="1" applyAlignment="1">
      <alignment horizontal="distributed" vertical="center"/>
    </xf>
    <xf numFmtId="0" fontId="0" fillId="41" borderId="79" xfId="0" applyFill="1" applyBorder="1" applyAlignment="1">
      <alignment horizontal="distributed" vertical="center"/>
    </xf>
    <xf numFmtId="0" fontId="0" fillId="43" borderId="78" xfId="0" applyFill="1" applyBorder="1" applyAlignment="1">
      <alignment/>
    </xf>
    <xf numFmtId="0" fontId="0" fillId="0" borderId="79" xfId="0" applyBorder="1" applyAlignment="1">
      <alignment/>
    </xf>
    <xf numFmtId="0" fontId="0" fillId="43" borderId="78" xfId="0" applyFill="1" applyBorder="1" applyAlignment="1">
      <alignment horizontal="distributed"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49" xfId="0" applyFont="1" applyBorder="1" applyAlignment="1">
      <alignment horizontal="left"/>
    </xf>
    <xf numFmtId="0" fontId="0" fillId="43" borderId="79" xfId="0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69" fillId="0" borderId="80" xfId="0" applyFont="1" applyBorder="1" applyAlignment="1">
      <alignment vertical="center"/>
    </xf>
    <xf numFmtId="0" fontId="69" fillId="0" borderId="81" xfId="0" applyFont="1" applyBorder="1" applyAlignment="1">
      <alignment vertical="center"/>
    </xf>
    <xf numFmtId="0" fontId="69" fillId="0" borderId="82" xfId="0" applyFont="1" applyBorder="1" applyAlignment="1">
      <alignment vertical="center"/>
    </xf>
    <xf numFmtId="0" fontId="0" fillId="43" borderId="79" xfId="0" applyFill="1" applyBorder="1" applyAlignment="1">
      <alignment/>
    </xf>
    <xf numFmtId="0" fontId="69" fillId="0" borderId="83" xfId="0" applyFont="1" applyBorder="1" applyAlignment="1">
      <alignment horizontal="right" vertical="top"/>
    </xf>
    <xf numFmtId="0" fontId="69" fillId="0" borderId="84" xfId="0" applyFont="1" applyBorder="1" applyAlignment="1">
      <alignment horizontal="right" vertical="top"/>
    </xf>
    <xf numFmtId="0" fontId="69" fillId="0" borderId="84" xfId="0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一○六勞保、健保、勞退金個人及機關負擔金額表(1060101起適用)10511" xfId="38"/>
    <cellStyle name="好_勞工保險普通事故及就業保險合計之保險費分擔金額表(自106年1月1日起適用)1051118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壞_一○六勞保、健保、勞退金個人及機關負擔金額表(1060101起適用)10511" xfId="62"/>
    <cellStyle name="壞_勞工保險普通事故及就業保險合計之保險費分擔金額表(自106年1月1日起適用)1051118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1695450</xdr:rowOff>
    </xdr:from>
    <xdr:to>
      <xdr:col>9</xdr:col>
      <xdr:colOff>38100</xdr:colOff>
      <xdr:row>3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2590800" y="3028950"/>
          <a:ext cx="4552950" cy="1905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285750</xdr:rowOff>
    </xdr:from>
    <xdr:to>
      <xdr:col>14</xdr:col>
      <xdr:colOff>47625</xdr:colOff>
      <xdr:row>2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4914900" y="733425"/>
          <a:ext cx="4314825" cy="209550"/>
          <a:chOff x="450" y="282"/>
          <a:chExt cx="631" cy="5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450" y="282"/>
            <a:ext cx="631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50" y="282"/>
            <a:ext cx="2" cy="58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3</xdr:row>
      <xdr:rowOff>1657350</xdr:rowOff>
    </xdr:from>
    <xdr:to>
      <xdr:col>2</xdr:col>
      <xdr:colOff>381000</xdr:colOff>
      <xdr:row>3</xdr:row>
      <xdr:rowOff>1981200</xdr:rowOff>
    </xdr:to>
    <xdr:sp>
      <xdr:nvSpPr>
        <xdr:cNvPr id="5" name="Line 5"/>
        <xdr:cNvSpPr>
          <a:spLocks/>
        </xdr:cNvSpPr>
      </xdr:nvSpPr>
      <xdr:spPr>
        <a:xfrm flipH="1">
          <a:off x="2609850" y="2990850"/>
          <a:ext cx="0" cy="3238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295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266700" cy="295275"/>
    <xdr:sp>
      <xdr:nvSpPr>
        <xdr:cNvPr id="2" name="Text Box 3"/>
        <xdr:cNvSpPr txBox="1">
          <a:spLocks noChangeArrowheads="1"/>
        </xdr:cNvSpPr>
      </xdr:nvSpPr>
      <xdr:spPr>
        <a:xfrm>
          <a:off x="0" y="9429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投保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日數</a:t>
          </a:r>
        </a:p>
      </xdr:txBody>
    </xdr:sp>
    <xdr:clientData/>
  </xdr:oneCellAnchor>
  <xdr:twoCellAnchor>
    <xdr:from>
      <xdr:col>0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57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152400</xdr:colOff>
      <xdr:row>1</xdr:row>
      <xdr:rowOff>95250</xdr:rowOff>
    </xdr:from>
    <xdr:ext cx="133350" cy="590550"/>
    <xdr:sp>
      <xdr:nvSpPr>
        <xdr:cNvPr id="4" name="Text Box 7"/>
        <xdr:cNvSpPr txBox="1">
          <a:spLocks noChangeArrowheads="1"/>
        </xdr:cNvSpPr>
      </xdr:nvSpPr>
      <xdr:spPr>
        <a:xfrm>
          <a:off x="152400" y="304800"/>
          <a:ext cx="133350" cy="590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投保</a:t>
          </a:r>
          <a:r>
            <a:rPr lang="en-US" cap="none" sz="8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薪資</a:t>
          </a:r>
        </a:p>
      </xdr:txBody>
    </xdr:sp>
    <xdr:clientData/>
  </xdr:oneCellAnchor>
  <xdr:twoCellAnchor>
    <xdr:from>
      <xdr:col>3</xdr:col>
      <xdr:colOff>0</xdr:colOff>
      <xdr:row>37</xdr:row>
      <xdr:rowOff>0</xdr:rowOff>
    </xdr:from>
    <xdr:to>
      <xdr:col>22</xdr:col>
      <xdr:colOff>9525</xdr:colOff>
      <xdr:row>37</xdr:row>
      <xdr:rowOff>0</xdr:rowOff>
    </xdr:to>
    <xdr:sp>
      <xdr:nvSpPr>
        <xdr:cNvPr id="5" name="Line 4"/>
        <xdr:cNvSpPr>
          <a:spLocks/>
        </xdr:cNvSpPr>
      </xdr:nvSpPr>
      <xdr:spPr>
        <a:xfrm>
          <a:off x="895350" y="6457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60" zoomScaleNormal="60" zoomScaleSheetLayoutView="75" zoomScalePageLayoutView="0" workbookViewId="0" topLeftCell="A1">
      <pane xSplit="2" ySplit="4" topLeftCell="C5" activePane="bottomRight" state="frozen"/>
      <selection pane="topLeft" activeCell="K4" sqref="K4:L4"/>
      <selection pane="topRight" activeCell="K4" sqref="K4:L4"/>
      <selection pane="bottomLeft" activeCell="K4" sqref="K4:L4"/>
      <selection pane="bottomRight" activeCell="G38" sqref="G38"/>
    </sheetView>
  </sheetViews>
  <sheetFormatPr defaultColWidth="9.00390625" defaultRowHeight="16.5"/>
  <cols>
    <col min="1" max="1" width="16.875" style="12" customWidth="1"/>
    <col min="2" max="2" width="12.375" style="11" customWidth="1"/>
    <col min="3" max="3" width="11.50390625" style="10" customWidth="1"/>
    <col min="4" max="4" width="10.625" style="8" customWidth="1"/>
    <col min="5" max="5" width="9.75390625" style="7" customWidth="1"/>
    <col min="6" max="6" width="9.00390625" style="9" customWidth="1"/>
    <col min="7" max="7" width="9.50390625" style="8" customWidth="1"/>
    <col min="8" max="8" width="11.25390625" style="7" customWidth="1"/>
    <col min="9" max="9" width="2.375" style="3" customWidth="1"/>
    <col min="10" max="10" width="9.25390625" style="6" customWidth="1"/>
    <col min="11" max="11" width="6.00390625" style="6" customWidth="1"/>
    <col min="12" max="12" width="5.50390625" style="5" customWidth="1"/>
    <col min="13" max="13" width="4.75390625" style="4" customWidth="1"/>
    <col min="14" max="14" width="1.75390625" style="4" customWidth="1"/>
    <col min="15" max="15" width="7.125" style="1" customWidth="1"/>
    <col min="16" max="16" width="7.375" style="1" customWidth="1"/>
    <col min="17" max="17" width="0.6171875" style="3" customWidth="1"/>
    <col min="18" max="18" width="22.125" style="0" customWidth="1"/>
    <col min="19" max="19" width="30.75390625" style="2" customWidth="1"/>
    <col min="20" max="16384" width="9.00390625" style="1" customWidth="1"/>
  </cols>
  <sheetData>
    <row r="1" spans="1:17" s="163" customFormat="1" ht="35.25" customHeight="1" thickBot="1">
      <c r="A1" s="166" t="s">
        <v>144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  <c r="O1" s="165"/>
      <c r="P1" s="165"/>
      <c r="Q1" s="164"/>
    </row>
    <row r="2" spans="1:17" s="155" customFormat="1" ht="37.5" customHeight="1" thickBot="1">
      <c r="A2" s="162"/>
      <c r="B2" s="161"/>
      <c r="C2" s="258" t="s">
        <v>131</v>
      </c>
      <c r="D2" s="259"/>
      <c r="E2" s="260"/>
      <c r="F2" s="258" t="s">
        <v>130</v>
      </c>
      <c r="G2" s="259"/>
      <c r="H2" s="261"/>
      <c r="I2" s="160"/>
      <c r="J2" s="255" t="s">
        <v>129</v>
      </c>
      <c r="K2" s="256"/>
      <c r="L2" s="256"/>
      <c r="M2" s="257"/>
      <c r="N2" s="159"/>
      <c r="O2" s="158" t="s">
        <v>128</v>
      </c>
      <c r="P2" s="157"/>
      <c r="Q2" s="156"/>
    </row>
    <row r="3" spans="1:17" ht="32.25" customHeight="1">
      <c r="A3" s="154" t="s">
        <v>127</v>
      </c>
      <c r="B3" s="153" t="s">
        <v>126</v>
      </c>
      <c r="C3" s="151" t="s">
        <v>125</v>
      </c>
      <c r="D3" s="150" t="s">
        <v>124</v>
      </c>
      <c r="E3" s="152" t="s">
        <v>123</v>
      </c>
      <c r="F3" s="151" t="s">
        <v>125</v>
      </c>
      <c r="G3" s="150" t="s">
        <v>124</v>
      </c>
      <c r="H3" s="149" t="s">
        <v>123</v>
      </c>
      <c r="I3" s="139"/>
      <c r="J3" s="252" t="s">
        <v>122</v>
      </c>
      <c r="K3" s="253"/>
      <c r="L3" s="253"/>
      <c r="M3" s="254"/>
      <c r="N3" s="148"/>
      <c r="O3" s="147" t="s">
        <v>121</v>
      </c>
      <c r="P3" s="146"/>
      <c r="Q3" s="133"/>
    </row>
    <row r="4" spans="1:19" ht="167.25" customHeight="1" thickBot="1">
      <c r="A4" s="145" t="s">
        <v>120</v>
      </c>
      <c r="B4" s="144" t="s">
        <v>119</v>
      </c>
      <c r="C4" s="142" t="s">
        <v>118</v>
      </c>
      <c r="D4" s="141" t="s">
        <v>117</v>
      </c>
      <c r="E4" s="143" t="s">
        <v>116</v>
      </c>
      <c r="F4" s="142" t="s">
        <v>115</v>
      </c>
      <c r="G4" s="141" t="s">
        <v>114</v>
      </c>
      <c r="H4" s="140" t="s">
        <v>113</v>
      </c>
      <c r="I4" s="139"/>
      <c r="J4" s="137" t="s">
        <v>112</v>
      </c>
      <c r="K4" s="137" t="s">
        <v>111</v>
      </c>
      <c r="L4" s="138" t="s">
        <v>149</v>
      </c>
      <c r="M4" s="137" t="s">
        <v>110</v>
      </c>
      <c r="N4" s="136"/>
      <c r="O4" s="135" t="s">
        <v>109</v>
      </c>
      <c r="P4" s="134" t="s">
        <v>108</v>
      </c>
      <c r="Q4" s="133"/>
      <c r="R4" s="132" t="s">
        <v>107</v>
      </c>
      <c r="S4" s="131"/>
    </row>
    <row r="5" spans="1:19" ht="22.5" customHeight="1">
      <c r="A5" s="130" t="s">
        <v>106</v>
      </c>
      <c r="B5" s="232">
        <v>1500</v>
      </c>
      <c r="C5" s="129">
        <f>J5+K5+L5+M5</f>
        <v>870.21</v>
      </c>
      <c r="D5" s="227">
        <f aca="true" t="shared" si="0" ref="D5:D10">ROUND($B$24*0.0469*0.6*(1+$S$10),0)</f>
        <v>1058</v>
      </c>
      <c r="E5" s="128">
        <f aca="true" t="shared" si="1" ref="E5:E37">ROUND(B5*6%,0)</f>
        <v>90</v>
      </c>
      <c r="F5" s="234">
        <f>SUM(O5:P5)</f>
        <v>244</v>
      </c>
      <c r="G5" s="230">
        <f>ROUND($B$24*0.0469*0.3,0)</f>
        <v>335</v>
      </c>
      <c r="H5" s="127">
        <f aca="true" t="shared" si="2" ref="H5:H37">ROUND(B5*6%,0)</f>
        <v>90</v>
      </c>
      <c r="I5" s="78"/>
      <c r="J5" s="124">
        <f aca="true" t="shared" si="3" ref="J5:J12">ROUND($B$12*$S$5*70%,0)</f>
        <v>777</v>
      </c>
      <c r="K5" s="126">
        <f aca="true" t="shared" si="4" ref="K5:K12">ROUND(($B$12*$S$6*70%),0)</f>
        <v>78</v>
      </c>
      <c r="L5" s="86">
        <f aca="true" t="shared" si="5" ref="L5:L12">$B$12*$S$7</f>
        <v>12.21</v>
      </c>
      <c r="M5" s="125">
        <f aca="true" t="shared" si="6" ref="M5:M12">ROUND($B$12*$S$8,0)</f>
        <v>3</v>
      </c>
      <c r="N5" s="73"/>
      <c r="O5" s="124">
        <f aca="true" t="shared" si="7" ref="O5:O12">ROUND(($B$12*$S$5%*20),0)</f>
        <v>222</v>
      </c>
      <c r="P5" s="123">
        <f aca="true" t="shared" si="8" ref="P5:P12">ROUND(($B$12*$S$6%*20),0)</f>
        <v>22</v>
      </c>
      <c r="Q5" s="57"/>
      <c r="R5" s="122" t="s">
        <v>105</v>
      </c>
      <c r="S5" s="121">
        <v>0.1</v>
      </c>
    </row>
    <row r="6" spans="1:19" ht="22.5" customHeight="1">
      <c r="A6" s="95" t="s">
        <v>104</v>
      </c>
      <c r="B6" s="233">
        <v>3000</v>
      </c>
      <c r="C6" s="110">
        <f aca="true" t="shared" si="9" ref="C6:C37">J6+K6+L6+M6</f>
        <v>870.21</v>
      </c>
      <c r="D6" s="227">
        <f t="shared" si="0"/>
        <v>1058</v>
      </c>
      <c r="E6" s="91">
        <f t="shared" si="1"/>
        <v>180</v>
      </c>
      <c r="F6" s="235">
        <f aca="true" t="shared" si="10" ref="F6:F37">SUM(O6:P6)</f>
        <v>244</v>
      </c>
      <c r="G6" s="230">
        <f aca="true" t="shared" si="11" ref="G6:G23">ROUND($B$24*0.0469*0.3,0)</f>
        <v>335</v>
      </c>
      <c r="H6" s="88">
        <f t="shared" si="2"/>
        <v>180</v>
      </c>
      <c r="I6" s="78"/>
      <c r="J6" s="72">
        <f t="shared" si="3"/>
        <v>777</v>
      </c>
      <c r="K6" s="87">
        <f t="shared" si="4"/>
        <v>78</v>
      </c>
      <c r="L6" s="86">
        <f t="shared" si="5"/>
        <v>12.21</v>
      </c>
      <c r="M6" s="85">
        <f t="shared" si="6"/>
        <v>3</v>
      </c>
      <c r="N6" s="73"/>
      <c r="O6" s="72">
        <f t="shared" si="7"/>
        <v>222</v>
      </c>
      <c r="P6" s="71">
        <f t="shared" si="8"/>
        <v>22</v>
      </c>
      <c r="Q6" s="57"/>
      <c r="R6" s="112" t="s">
        <v>103</v>
      </c>
      <c r="S6" s="120">
        <v>0.01</v>
      </c>
    </row>
    <row r="7" spans="1:19" ht="22.5" customHeight="1">
      <c r="A7" s="95" t="s">
        <v>102</v>
      </c>
      <c r="B7" s="233">
        <v>4500</v>
      </c>
      <c r="C7" s="110">
        <f t="shared" si="9"/>
        <v>870.21</v>
      </c>
      <c r="D7" s="227">
        <f t="shared" si="0"/>
        <v>1058</v>
      </c>
      <c r="E7" s="91">
        <f t="shared" si="1"/>
        <v>270</v>
      </c>
      <c r="F7" s="235">
        <f t="shared" si="10"/>
        <v>244</v>
      </c>
      <c r="G7" s="230">
        <f t="shared" si="11"/>
        <v>335</v>
      </c>
      <c r="H7" s="88">
        <f t="shared" si="2"/>
        <v>270</v>
      </c>
      <c r="I7" s="78"/>
      <c r="J7" s="72">
        <f t="shared" si="3"/>
        <v>777</v>
      </c>
      <c r="K7" s="87">
        <f t="shared" si="4"/>
        <v>78</v>
      </c>
      <c r="L7" s="86">
        <f t="shared" si="5"/>
        <v>12.21</v>
      </c>
      <c r="M7" s="85">
        <f t="shared" si="6"/>
        <v>3</v>
      </c>
      <c r="N7" s="73"/>
      <c r="O7" s="72">
        <f t="shared" si="7"/>
        <v>222</v>
      </c>
      <c r="P7" s="71">
        <f t="shared" si="8"/>
        <v>22</v>
      </c>
      <c r="Q7" s="57"/>
      <c r="R7" s="119" t="s">
        <v>101</v>
      </c>
      <c r="S7" s="216">
        <v>0.0011</v>
      </c>
    </row>
    <row r="8" spans="1:19" ht="22.5" customHeight="1">
      <c r="A8" s="95" t="s">
        <v>100</v>
      </c>
      <c r="B8" s="233">
        <v>6000</v>
      </c>
      <c r="C8" s="110">
        <f t="shared" si="9"/>
        <v>870.21</v>
      </c>
      <c r="D8" s="227">
        <f t="shared" si="0"/>
        <v>1058</v>
      </c>
      <c r="E8" s="91">
        <f t="shared" si="1"/>
        <v>360</v>
      </c>
      <c r="F8" s="235">
        <f t="shared" si="10"/>
        <v>244</v>
      </c>
      <c r="G8" s="230">
        <f t="shared" si="11"/>
        <v>335</v>
      </c>
      <c r="H8" s="88">
        <f t="shared" si="2"/>
        <v>360</v>
      </c>
      <c r="I8" s="78"/>
      <c r="J8" s="72">
        <f t="shared" si="3"/>
        <v>777</v>
      </c>
      <c r="K8" s="87">
        <f t="shared" si="4"/>
        <v>78</v>
      </c>
      <c r="L8" s="86">
        <f t="shared" si="5"/>
        <v>12.21</v>
      </c>
      <c r="M8" s="85">
        <f t="shared" si="6"/>
        <v>3</v>
      </c>
      <c r="N8" s="73"/>
      <c r="O8" s="72">
        <f t="shared" si="7"/>
        <v>222</v>
      </c>
      <c r="P8" s="71">
        <f t="shared" si="8"/>
        <v>22</v>
      </c>
      <c r="Q8" s="57"/>
      <c r="R8" s="112" t="s">
        <v>99</v>
      </c>
      <c r="S8" s="118">
        <v>0.00025</v>
      </c>
    </row>
    <row r="9" spans="1:19" ht="22.5" customHeight="1">
      <c r="A9" s="95" t="s">
        <v>98</v>
      </c>
      <c r="B9" s="233">
        <v>7500</v>
      </c>
      <c r="C9" s="110">
        <f t="shared" si="9"/>
        <v>870.21</v>
      </c>
      <c r="D9" s="227">
        <f t="shared" si="0"/>
        <v>1058</v>
      </c>
      <c r="E9" s="91">
        <f t="shared" si="1"/>
        <v>450</v>
      </c>
      <c r="F9" s="235">
        <f t="shared" si="10"/>
        <v>244</v>
      </c>
      <c r="G9" s="230">
        <f t="shared" si="11"/>
        <v>335</v>
      </c>
      <c r="H9" s="88">
        <f t="shared" si="2"/>
        <v>450</v>
      </c>
      <c r="I9" s="78"/>
      <c r="J9" s="72">
        <f t="shared" si="3"/>
        <v>777</v>
      </c>
      <c r="K9" s="87">
        <f t="shared" si="4"/>
        <v>78</v>
      </c>
      <c r="L9" s="86">
        <f t="shared" si="5"/>
        <v>12.21</v>
      </c>
      <c r="M9" s="85">
        <f t="shared" si="6"/>
        <v>3</v>
      </c>
      <c r="N9" s="73"/>
      <c r="O9" s="72">
        <f t="shared" si="7"/>
        <v>222</v>
      </c>
      <c r="P9" s="71">
        <f t="shared" si="8"/>
        <v>22</v>
      </c>
      <c r="Q9" s="57"/>
      <c r="R9" s="117" t="s">
        <v>97</v>
      </c>
      <c r="S9" s="116">
        <v>0.0469</v>
      </c>
    </row>
    <row r="10" spans="1:19" ht="22.5" customHeight="1">
      <c r="A10" s="95" t="s">
        <v>96</v>
      </c>
      <c r="B10" s="233">
        <v>8700</v>
      </c>
      <c r="C10" s="110">
        <f t="shared" si="9"/>
        <v>870.21</v>
      </c>
      <c r="D10" s="227">
        <f t="shared" si="0"/>
        <v>1058</v>
      </c>
      <c r="E10" s="91">
        <f t="shared" si="1"/>
        <v>522</v>
      </c>
      <c r="F10" s="235">
        <f t="shared" si="10"/>
        <v>244</v>
      </c>
      <c r="G10" s="230">
        <f t="shared" si="11"/>
        <v>335</v>
      </c>
      <c r="H10" s="88">
        <f t="shared" si="2"/>
        <v>522</v>
      </c>
      <c r="I10" s="78"/>
      <c r="J10" s="72">
        <f t="shared" si="3"/>
        <v>777</v>
      </c>
      <c r="K10" s="87">
        <f t="shared" si="4"/>
        <v>78</v>
      </c>
      <c r="L10" s="86">
        <f t="shared" si="5"/>
        <v>12.21</v>
      </c>
      <c r="M10" s="85">
        <f t="shared" si="6"/>
        <v>3</v>
      </c>
      <c r="N10" s="73"/>
      <c r="O10" s="72">
        <f t="shared" si="7"/>
        <v>222</v>
      </c>
      <c r="P10" s="71">
        <f t="shared" si="8"/>
        <v>22</v>
      </c>
      <c r="Q10" s="57"/>
      <c r="R10" s="115" t="s">
        <v>95</v>
      </c>
      <c r="S10" s="215">
        <v>0.58</v>
      </c>
    </row>
    <row r="11" spans="1:18" ht="22.5" customHeight="1" thickBot="1">
      <c r="A11" s="109" t="s">
        <v>94</v>
      </c>
      <c r="B11" s="233">
        <v>9900</v>
      </c>
      <c r="C11" s="110">
        <f t="shared" si="9"/>
        <v>870.21</v>
      </c>
      <c r="D11" s="227">
        <f>ROUND($B$24*0.0469*0.6*(1+$S$10),0)</f>
        <v>1058</v>
      </c>
      <c r="E11" s="91">
        <f t="shared" si="1"/>
        <v>594</v>
      </c>
      <c r="F11" s="235">
        <f t="shared" si="10"/>
        <v>244</v>
      </c>
      <c r="G11" s="230">
        <f t="shared" si="11"/>
        <v>335</v>
      </c>
      <c r="H11" s="88">
        <f t="shared" si="2"/>
        <v>594</v>
      </c>
      <c r="I11" s="78"/>
      <c r="J11" s="72">
        <f t="shared" si="3"/>
        <v>777</v>
      </c>
      <c r="K11" s="87">
        <f t="shared" si="4"/>
        <v>78</v>
      </c>
      <c r="L11" s="86">
        <f t="shared" si="5"/>
        <v>12.21</v>
      </c>
      <c r="M11" s="85">
        <f t="shared" si="6"/>
        <v>3</v>
      </c>
      <c r="N11" s="73"/>
      <c r="O11" s="72">
        <f t="shared" si="7"/>
        <v>222</v>
      </c>
      <c r="P11" s="71">
        <f t="shared" si="8"/>
        <v>22</v>
      </c>
      <c r="Q11" s="57"/>
      <c r="R11" s="100"/>
    </row>
    <row r="12" spans="1:18" ht="22.5" customHeight="1">
      <c r="A12" s="114" t="s">
        <v>93</v>
      </c>
      <c r="B12" s="232">
        <v>11100</v>
      </c>
      <c r="C12" s="110">
        <f t="shared" si="9"/>
        <v>870.21</v>
      </c>
      <c r="D12" s="227">
        <f aca="true" t="shared" si="12" ref="D12:D24">ROUND($B$24*0.0469*0.6*(1+$S$10),0)</f>
        <v>1058</v>
      </c>
      <c r="E12" s="91">
        <f t="shared" si="1"/>
        <v>666</v>
      </c>
      <c r="F12" s="235">
        <f t="shared" si="10"/>
        <v>244</v>
      </c>
      <c r="G12" s="230">
        <f t="shared" si="11"/>
        <v>335</v>
      </c>
      <c r="H12" s="88">
        <f t="shared" si="2"/>
        <v>666</v>
      </c>
      <c r="I12" s="78"/>
      <c r="J12" s="72">
        <f t="shared" si="3"/>
        <v>777</v>
      </c>
      <c r="K12" s="87">
        <f t="shared" si="4"/>
        <v>78</v>
      </c>
      <c r="L12" s="86">
        <f t="shared" si="5"/>
        <v>12.21</v>
      </c>
      <c r="M12" s="85">
        <f t="shared" si="6"/>
        <v>3</v>
      </c>
      <c r="N12" s="73"/>
      <c r="O12" s="72">
        <f t="shared" si="7"/>
        <v>222</v>
      </c>
      <c r="P12" s="71">
        <f t="shared" si="8"/>
        <v>22</v>
      </c>
      <c r="Q12" s="57"/>
      <c r="R12" s="100" t="s">
        <v>92</v>
      </c>
    </row>
    <row r="13" spans="1:18" ht="22.5" customHeight="1">
      <c r="A13" s="109" t="s">
        <v>91</v>
      </c>
      <c r="B13" s="113">
        <v>12540</v>
      </c>
      <c r="C13" s="110">
        <f t="shared" si="9"/>
        <v>982.794</v>
      </c>
      <c r="D13" s="227">
        <f t="shared" si="12"/>
        <v>1058</v>
      </c>
      <c r="E13" s="91">
        <f t="shared" si="1"/>
        <v>752</v>
      </c>
      <c r="F13" s="90">
        <f t="shared" si="10"/>
        <v>276</v>
      </c>
      <c r="G13" s="230">
        <f t="shared" si="11"/>
        <v>335</v>
      </c>
      <c r="H13" s="88">
        <f t="shared" si="2"/>
        <v>752</v>
      </c>
      <c r="I13" s="78"/>
      <c r="J13" s="72">
        <f aca="true" t="shared" si="13" ref="J13:J39">ROUND(B13*$S$5%*70,0)</f>
        <v>878</v>
      </c>
      <c r="K13" s="87">
        <f aca="true" t="shared" si="14" ref="K13:K39">ROUND((B13*$S$6%*70),0)</f>
        <v>88</v>
      </c>
      <c r="L13" s="86">
        <f aca="true" t="shared" si="15" ref="L13:L39">$B13*$S$7</f>
        <v>13.794</v>
      </c>
      <c r="M13" s="85">
        <f aca="true" t="shared" si="16" ref="M13:M39">ROUND($B13*$S$8,0)</f>
        <v>3</v>
      </c>
      <c r="N13" s="73"/>
      <c r="O13" s="72">
        <f aca="true" t="shared" si="17" ref="O13:O39">ROUND(($B13*$S$5%*20),0)</f>
        <v>251</v>
      </c>
      <c r="P13" s="71">
        <f aca="true" t="shared" si="18" ref="P13:P39">ROUND(($B13*$S$6%*20),0)</f>
        <v>25</v>
      </c>
      <c r="Q13" s="57"/>
      <c r="R13" s="112" t="s">
        <v>90</v>
      </c>
    </row>
    <row r="14" spans="1:18" ht="22.5" customHeight="1">
      <c r="A14" s="109" t="s">
        <v>89</v>
      </c>
      <c r="B14" s="113">
        <v>13500</v>
      </c>
      <c r="C14" s="110">
        <f>J14+K14+L14+M14</f>
        <v>1057.85</v>
      </c>
      <c r="D14" s="227">
        <f t="shared" si="12"/>
        <v>1058</v>
      </c>
      <c r="E14" s="91">
        <f t="shared" si="1"/>
        <v>810</v>
      </c>
      <c r="F14" s="90">
        <f t="shared" si="10"/>
        <v>297</v>
      </c>
      <c r="G14" s="230">
        <f t="shared" si="11"/>
        <v>335</v>
      </c>
      <c r="H14" s="88">
        <f t="shared" si="2"/>
        <v>810</v>
      </c>
      <c r="I14" s="78"/>
      <c r="J14" s="72">
        <f t="shared" si="13"/>
        <v>945</v>
      </c>
      <c r="K14" s="87">
        <f t="shared" si="14"/>
        <v>95</v>
      </c>
      <c r="L14" s="86">
        <f t="shared" si="15"/>
        <v>14.850000000000001</v>
      </c>
      <c r="M14" s="85">
        <f t="shared" si="16"/>
        <v>3</v>
      </c>
      <c r="N14" s="73"/>
      <c r="O14" s="72">
        <f t="shared" si="17"/>
        <v>270</v>
      </c>
      <c r="P14" s="71">
        <f t="shared" si="18"/>
        <v>27</v>
      </c>
      <c r="Q14" s="57"/>
      <c r="R14" s="112" t="s">
        <v>88</v>
      </c>
    </row>
    <row r="15" spans="1:19" s="56" customFormat="1" ht="22.5" customHeight="1">
      <c r="A15" s="109" t="s">
        <v>87</v>
      </c>
      <c r="B15" s="113">
        <v>15840</v>
      </c>
      <c r="C15" s="110">
        <f t="shared" si="9"/>
        <v>1241.424</v>
      </c>
      <c r="D15" s="227">
        <f t="shared" si="12"/>
        <v>1058</v>
      </c>
      <c r="E15" s="91">
        <f t="shared" si="1"/>
        <v>950</v>
      </c>
      <c r="F15" s="90">
        <f t="shared" si="10"/>
        <v>349</v>
      </c>
      <c r="G15" s="230">
        <f t="shared" si="11"/>
        <v>335</v>
      </c>
      <c r="H15" s="88">
        <f t="shared" si="2"/>
        <v>950</v>
      </c>
      <c r="I15" s="78"/>
      <c r="J15" s="72">
        <f t="shared" si="13"/>
        <v>1109</v>
      </c>
      <c r="K15" s="87">
        <f t="shared" si="14"/>
        <v>111</v>
      </c>
      <c r="L15" s="86">
        <f t="shared" si="15"/>
        <v>17.424</v>
      </c>
      <c r="M15" s="85">
        <f t="shared" si="16"/>
        <v>4</v>
      </c>
      <c r="N15" s="73"/>
      <c r="O15" s="72">
        <f t="shared" si="17"/>
        <v>317</v>
      </c>
      <c r="P15" s="71">
        <f t="shared" si="18"/>
        <v>32</v>
      </c>
      <c r="Q15" s="57"/>
      <c r="R15" s="112" t="s">
        <v>86</v>
      </c>
      <c r="S15" s="2"/>
    </row>
    <row r="16" spans="1:19" s="56" customFormat="1" ht="22.5" customHeight="1">
      <c r="A16" s="109" t="s">
        <v>85</v>
      </c>
      <c r="B16" s="113">
        <v>16500</v>
      </c>
      <c r="C16" s="110">
        <f t="shared" si="9"/>
        <v>1293.15</v>
      </c>
      <c r="D16" s="227">
        <f t="shared" si="12"/>
        <v>1058</v>
      </c>
      <c r="E16" s="91">
        <f t="shared" si="1"/>
        <v>990</v>
      </c>
      <c r="F16" s="90">
        <f t="shared" si="10"/>
        <v>363</v>
      </c>
      <c r="G16" s="230">
        <f t="shared" si="11"/>
        <v>335</v>
      </c>
      <c r="H16" s="88">
        <f t="shared" si="2"/>
        <v>990</v>
      </c>
      <c r="I16" s="78"/>
      <c r="J16" s="72">
        <f t="shared" si="13"/>
        <v>1155</v>
      </c>
      <c r="K16" s="87">
        <f t="shared" si="14"/>
        <v>116</v>
      </c>
      <c r="L16" s="86">
        <f t="shared" si="15"/>
        <v>18.150000000000002</v>
      </c>
      <c r="M16" s="85">
        <f t="shared" si="16"/>
        <v>4</v>
      </c>
      <c r="N16" s="73"/>
      <c r="O16" s="72">
        <f t="shared" si="17"/>
        <v>330</v>
      </c>
      <c r="P16" s="71">
        <f t="shared" si="18"/>
        <v>33</v>
      </c>
      <c r="Q16" s="57"/>
      <c r="R16" s="112" t="s">
        <v>84</v>
      </c>
      <c r="S16" s="50"/>
    </row>
    <row r="17" spans="1:19" s="56" customFormat="1" ht="22.5" customHeight="1">
      <c r="A17" s="109" t="s">
        <v>83</v>
      </c>
      <c r="B17" s="113">
        <v>17280</v>
      </c>
      <c r="C17" s="110">
        <f t="shared" si="9"/>
        <v>1354.008</v>
      </c>
      <c r="D17" s="227">
        <f t="shared" si="12"/>
        <v>1058</v>
      </c>
      <c r="E17" s="91">
        <f t="shared" si="1"/>
        <v>1037</v>
      </c>
      <c r="F17" s="90">
        <f t="shared" si="10"/>
        <v>381</v>
      </c>
      <c r="G17" s="230">
        <f t="shared" si="11"/>
        <v>335</v>
      </c>
      <c r="H17" s="88">
        <f t="shared" si="2"/>
        <v>1037</v>
      </c>
      <c r="I17" s="78"/>
      <c r="J17" s="72">
        <f t="shared" si="13"/>
        <v>1210</v>
      </c>
      <c r="K17" s="87">
        <f t="shared" si="14"/>
        <v>121</v>
      </c>
      <c r="L17" s="86">
        <f t="shared" si="15"/>
        <v>19.008000000000003</v>
      </c>
      <c r="M17" s="85">
        <f t="shared" si="16"/>
        <v>4</v>
      </c>
      <c r="N17" s="73"/>
      <c r="O17" s="72">
        <f t="shared" si="17"/>
        <v>346</v>
      </c>
      <c r="P17" s="71">
        <f t="shared" si="18"/>
        <v>35</v>
      </c>
      <c r="Q17" s="57"/>
      <c r="R17" s="112" t="s">
        <v>82</v>
      </c>
      <c r="S17" s="50"/>
    </row>
    <row r="18" spans="1:19" s="56" customFormat="1" ht="22.5" customHeight="1">
      <c r="A18" s="109" t="s">
        <v>81</v>
      </c>
      <c r="B18" s="113">
        <v>17880</v>
      </c>
      <c r="C18" s="110">
        <f t="shared" si="9"/>
        <v>1400.668</v>
      </c>
      <c r="D18" s="227">
        <f t="shared" si="12"/>
        <v>1058</v>
      </c>
      <c r="E18" s="91">
        <f t="shared" si="1"/>
        <v>1073</v>
      </c>
      <c r="F18" s="90">
        <f t="shared" si="10"/>
        <v>394</v>
      </c>
      <c r="G18" s="230">
        <f t="shared" si="11"/>
        <v>335</v>
      </c>
      <c r="H18" s="88">
        <f t="shared" si="2"/>
        <v>1073</v>
      </c>
      <c r="I18" s="78"/>
      <c r="J18" s="72">
        <f t="shared" si="13"/>
        <v>1252</v>
      </c>
      <c r="K18" s="87">
        <f t="shared" si="14"/>
        <v>125</v>
      </c>
      <c r="L18" s="86">
        <f t="shared" si="15"/>
        <v>19.668000000000003</v>
      </c>
      <c r="M18" s="85">
        <f t="shared" si="16"/>
        <v>4</v>
      </c>
      <c r="N18" s="73"/>
      <c r="O18" s="72">
        <f t="shared" si="17"/>
        <v>358</v>
      </c>
      <c r="P18" s="71">
        <f t="shared" si="18"/>
        <v>36</v>
      </c>
      <c r="Q18" s="57"/>
      <c r="R18" s="112" t="s">
        <v>80</v>
      </c>
      <c r="S18" s="50"/>
    </row>
    <row r="19" spans="1:19" s="56" customFormat="1" ht="22.5" customHeight="1">
      <c r="A19" s="109" t="s">
        <v>79</v>
      </c>
      <c r="B19" s="111">
        <v>19047</v>
      </c>
      <c r="C19" s="110">
        <f t="shared" si="9"/>
        <v>1491.9517</v>
      </c>
      <c r="D19" s="227">
        <f t="shared" si="12"/>
        <v>1058</v>
      </c>
      <c r="E19" s="91">
        <f t="shared" si="1"/>
        <v>1143</v>
      </c>
      <c r="F19" s="90">
        <f t="shared" si="10"/>
        <v>419</v>
      </c>
      <c r="G19" s="230">
        <f t="shared" si="11"/>
        <v>335</v>
      </c>
      <c r="H19" s="88">
        <f t="shared" si="2"/>
        <v>1143</v>
      </c>
      <c r="I19" s="78"/>
      <c r="J19" s="72">
        <f t="shared" si="13"/>
        <v>1333</v>
      </c>
      <c r="K19" s="87">
        <f t="shared" si="14"/>
        <v>133</v>
      </c>
      <c r="L19" s="86">
        <f t="shared" si="15"/>
        <v>20.951700000000002</v>
      </c>
      <c r="M19" s="85">
        <f t="shared" si="16"/>
        <v>5</v>
      </c>
      <c r="N19" s="73"/>
      <c r="O19" s="72">
        <f t="shared" si="17"/>
        <v>381</v>
      </c>
      <c r="P19" s="71">
        <f t="shared" si="18"/>
        <v>38</v>
      </c>
      <c r="Q19" s="57"/>
      <c r="S19" s="50"/>
    </row>
    <row r="20" spans="1:19" s="56" customFormat="1" ht="26.25" customHeight="1">
      <c r="A20" s="109" t="s">
        <v>78</v>
      </c>
      <c r="B20" s="108">
        <v>20008</v>
      </c>
      <c r="C20" s="107">
        <f>J20+K20+L20+M20</f>
        <v>1568.0088</v>
      </c>
      <c r="D20" s="227">
        <f t="shared" si="12"/>
        <v>1058</v>
      </c>
      <c r="E20" s="106">
        <f>ROUND(B20*6%,0)</f>
        <v>1200</v>
      </c>
      <c r="F20" s="90">
        <f>SUM(O20:P20)</f>
        <v>440</v>
      </c>
      <c r="G20" s="230">
        <f t="shared" si="11"/>
        <v>335</v>
      </c>
      <c r="H20" s="88">
        <f t="shared" si="2"/>
        <v>1200</v>
      </c>
      <c r="I20" s="78"/>
      <c r="J20" s="72">
        <f t="shared" si="13"/>
        <v>1401</v>
      </c>
      <c r="K20" s="87">
        <f t="shared" si="14"/>
        <v>140</v>
      </c>
      <c r="L20" s="86">
        <f t="shared" si="15"/>
        <v>22.0088</v>
      </c>
      <c r="M20" s="85">
        <f t="shared" si="16"/>
        <v>5</v>
      </c>
      <c r="N20" s="73"/>
      <c r="O20" s="72">
        <f t="shared" si="17"/>
        <v>400</v>
      </c>
      <c r="P20" s="71">
        <f t="shared" si="18"/>
        <v>40</v>
      </c>
      <c r="Q20" s="57"/>
      <c r="R20" s="100" t="s">
        <v>77</v>
      </c>
      <c r="S20" s="50"/>
    </row>
    <row r="21" spans="1:19" s="56" customFormat="1" ht="22.5" customHeight="1">
      <c r="A21" s="95" t="s">
        <v>76</v>
      </c>
      <c r="B21" s="105">
        <v>21009</v>
      </c>
      <c r="C21" s="104">
        <f t="shared" si="9"/>
        <v>1646.1099</v>
      </c>
      <c r="D21" s="227">
        <f t="shared" si="12"/>
        <v>1058</v>
      </c>
      <c r="E21" s="91">
        <f t="shared" si="1"/>
        <v>1261</v>
      </c>
      <c r="F21" s="90">
        <f t="shared" si="10"/>
        <v>462</v>
      </c>
      <c r="G21" s="230">
        <f t="shared" si="11"/>
        <v>335</v>
      </c>
      <c r="H21" s="88">
        <f t="shared" si="2"/>
        <v>1261</v>
      </c>
      <c r="I21" s="78"/>
      <c r="J21" s="72">
        <f t="shared" si="13"/>
        <v>1471</v>
      </c>
      <c r="K21" s="87">
        <f t="shared" si="14"/>
        <v>147</v>
      </c>
      <c r="L21" s="86">
        <f t="shared" si="15"/>
        <v>23.1099</v>
      </c>
      <c r="M21" s="85">
        <f t="shared" si="16"/>
        <v>5</v>
      </c>
      <c r="N21" s="73"/>
      <c r="O21" s="72">
        <f t="shared" si="17"/>
        <v>420</v>
      </c>
      <c r="P21" s="71">
        <f t="shared" si="18"/>
        <v>42</v>
      </c>
      <c r="Q21" s="57"/>
      <c r="R21" s="101" t="s">
        <v>75</v>
      </c>
      <c r="S21" s="50"/>
    </row>
    <row r="22" spans="1:19" s="56" customFormat="1" ht="22.5" customHeight="1">
      <c r="A22" s="103" t="s">
        <v>74</v>
      </c>
      <c r="B22" s="102">
        <v>22000</v>
      </c>
      <c r="C22" s="93">
        <f t="shared" si="9"/>
        <v>1724.2</v>
      </c>
      <c r="D22" s="227">
        <f t="shared" si="12"/>
        <v>1058</v>
      </c>
      <c r="E22" s="91">
        <f t="shared" si="1"/>
        <v>1320</v>
      </c>
      <c r="F22" s="90">
        <f t="shared" si="10"/>
        <v>484</v>
      </c>
      <c r="G22" s="230">
        <f t="shared" si="11"/>
        <v>335</v>
      </c>
      <c r="H22" s="88">
        <f t="shared" si="2"/>
        <v>1320</v>
      </c>
      <c r="I22" s="78"/>
      <c r="J22" s="72">
        <f t="shared" si="13"/>
        <v>1540</v>
      </c>
      <c r="K22" s="87">
        <f t="shared" si="14"/>
        <v>154</v>
      </c>
      <c r="L22" s="86">
        <f t="shared" si="15"/>
        <v>24.200000000000003</v>
      </c>
      <c r="M22" s="85">
        <f t="shared" si="16"/>
        <v>6</v>
      </c>
      <c r="N22" s="73"/>
      <c r="O22" s="72">
        <f t="shared" si="17"/>
        <v>440</v>
      </c>
      <c r="P22" s="71">
        <f t="shared" si="18"/>
        <v>44</v>
      </c>
      <c r="Q22" s="57"/>
      <c r="R22" s="101" t="s">
        <v>73</v>
      </c>
      <c r="S22" s="50"/>
    </row>
    <row r="23" spans="1:19" s="56" customFormat="1" ht="22.5" customHeight="1">
      <c r="A23" s="103" t="s">
        <v>72</v>
      </c>
      <c r="B23" s="102">
        <v>23100</v>
      </c>
      <c r="C23" s="93">
        <f t="shared" si="9"/>
        <v>1810.41</v>
      </c>
      <c r="D23" s="227">
        <f t="shared" si="12"/>
        <v>1058</v>
      </c>
      <c r="E23" s="91">
        <f t="shared" si="1"/>
        <v>1386</v>
      </c>
      <c r="F23" s="90">
        <f t="shared" si="10"/>
        <v>508</v>
      </c>
      <c r="G23" s="230">
        <f t="shared" si="11"/>
        <v>335</v>
      </c>
      <c r="H23" s="88">
        <f t="shared" si="2"/>
        <v>1386</v>
      </c>
      <c r="I23" s="78"/>
      <c r="J23" s="72">
        <f t="shared" si="13"/>
        <v>1617</v>
      </c>
      <c r="K23" s="87">
        <f t="shared" si="14"/>
        <v>162</v>
      </c>
      <c r="L23" s="86">
        <f t="shared" si="15"/>
        <v>25.41</v>
      </c>
      <c r="M23" s="85">
        <f t="shared" si="16"/>
        <v>6</v>
      </c>
      <c r="N23" s="73"/>
      <c r="O23" s="72">
        <f t="shared" si="17"/>
        <v>462</v>
      </c>
      <c r="P23" s="71">
        <f t="shared" si="18"/>
        <v>46</v>
      </c>
      <c r="Q23" s="57"/>
      <c r="S23" s="50"/>
    </row>
    <row r="24" spans="1:19" s="56" customFormat="1" ht="22.5" customHeight="1">
      <c r="A24" s="224" t="s">
        <v>142</v>
      </c>
      <c r="B24" s="225">
        <v>23800</v>
      </c>
      <c r="C24" s="226">
        <f>J24+K24+L24+M24</f>
        <v>1865.18</v>
      </c>
      <c r="D24" s="227">
        <f t="shared" si="12"/>
        <v>1058</v>
      </c>
      <c r="E24" s="228">
        <f>ROUND(B24*6%,0)</f>
        <v>1428</v>
      </c>
      <c r="F24" s="229">
        <f>SUM(O24:P24)</f>
        <v>524</v>
      </c>
      <c r="G24" s="230">
        <f>ROUND($B$24*0.0469*0.3,0)</f>
        <v>335</v>
      </c>
      <c r="H24" s="231">
        <f>ROUND(B24*6%,0)</f>
        <v>1428</v>
      </c>
      <c r="I24" s="78"/>
      <c r="J24" s="72">
        <f>ROUND(B24*$S$5%*70,0)</f>
        <v>1666</v>
      </c>
      <c r="K24" s="87">
        <f>ROUND((B24*$S$6%*70),0)</f>
        <v>167</v>
      </c>
      <c r="L24" s="86">
        <f t="shared" si="15"/>
        <v>26.180000000000003</v>
      </c>
      <c r="M24" s="85">
        <f t="shared" si="16"/>
        <v>6</v>
      </c>
      <c r="N24" s="73"/>
      <c r="O24" s="72">
        <f t="shared" si="17"/>
        <v>476</v>
      </c>
      <c r="P24" s="71">
        <f t="shared" si="18"/>
        <v>48</v>
      </c>
      <c r="Q24" s="57"/>
      <c r="S24" s="50"/>
    </row>
    <row r="25" spans="1:19" s="56" customFormat="1" ht="22.5" customHeight="1">
      <c r="A25" s="214" t="s">
        <v>143</v>
      </c>
      <c r="B25" s="94">
        <v>24000</v>
      </c>
      <c r="C25" s="93">
        <f t="shared" si="9"/>
        <v>1880.4</v>
      </c>
      <c r="D25" s="92">
        <f aca="true" t="shared" si="19" ref="D25:D62">ROUND($B25*0.0469*0.6*(1+$S$10),0)</f>
        <v>1067</v>
      </c>
      <c r="E25" s="91">
        <f t="shared" si="1"/>
        <v>1440</v>
      </c>
      <c r="F25" s="90">
        <f t="shared" si="10"/>
        <v>528</v>
      </c>
      <c r="G25" s="89">
        <f aca="true" t="shared" si="20" ref="G25:G62">ROUND((B25*0.0469*30%),0)</f>
        <v>338</v>
      </c>
      <c r="H25" s="88">
        <f t="shared" si="2"/>
        <v>1440</v>
      </c>
      <c r="I25" s="78"/>
      <c r="J25" s="72">
        <f t="shared" si="13"/>
        <v>1680</v>
      </c>
      <c r="K25" s="87">
        <f t="shared" si="14"/>
        <v>168</v>
      </c>
      <c r="L25" s="86">
        <f t="shared" si="15"/>
        <v>26.400000000000002</v>
      </c>
      <c r="M25" s="85">
        <f t="shared" si="16"/>
        <v>6</v>
      </c>
      <c r="N25" s="73"/>
      <c r="O25" s="72">
        <f t="shared" si="17"/>
        <v>480</v>
      </c>
      <c r="P25" s="71">
        <f t="shared" si="18"/>
        <v>48</v>
      </c>
      <c r="Q25" s="57"/>
      <c r="R25" s="100" t="s">
        <v>71</v>
      </c>
      <c r="S25" s="50"/>
    </row>
    <row r="26" spans="1:19" s="56" customFormat="1" ht="22.5" customHeight="1">
      <c r="A26" s="95" t="s">
        <v>70</v>
      </c>
      <c r="B26" s="94">
        <v>25200</v>
      </c>
      <c r="C26" s="93">
        <f t="shared" si="9"/>
        <v>1973.72</v>
      </c>
      <c r="D26" s="92">
        <f t="shared" si="19"/>
        <v>1120</v>
      </c>
      <c r="E26" s="91">
        <f t="shared" si="1"/>
        <v>1512</v>
      </c>
      <c r="F26" s="90">
        <f t="shared" si="10"/>
        <v>554</v>
      </c>
      <c r="G26" s="89">
        <f t="shared" si="20"/>
        <v>355</v>
      </c>
      <c r="H26" s="88">
        <f t="shared" si="2"/>
        <v>1512</v>
      </c>
      <c r="I26" s="78"/>
      <c r="J26" s="72">
        <f t="shared" si="13"/>
        <v>1764</v>
      </c>
      <c r="K26" s="87">
        <f t="shared" si="14"/>
        <v>176</v>
      </c>
      <c r="L26" s="86">
        <f>$B26*$S$7</f>
        <v>27.720000000000002</v>
      </c>
      <c r="M26" s="85">
        <f t="shared" si="16"/>
        <v>6</v>
      </c>
      <c r="N26" s="73"/>
      <c r="O26" s="72">
        <f t="shared" si="17"/>
        <v>504</v>
      </c>
      <c r="P26" s="71">
        <f t="shared" si="18"/>
        <v>50</v>
      </c>
      <c r="Q26" s="57"/>
      <c r="R26" s="99" t="s">
        <v>69</v>
      </c>
      <c r="S26" s="50"/>
    </row>
    <row r="27" spans="1:19" s="56" customFormat="1" ht="22.5" customHeight="1">
      <c r="A27" s="95" t="s">
        <v>68</v>
      </c>
      <c r="B27" s="94">
        <v>26400</v>
      </c>
      <c r="C27" s="93">
        <f t="shared" si="9"/>
        <v>2069.04</v>
      </c>
      <c r="D27" s="92">
        <f t="shared" si="19"/>
        <v>1174</v>
      </c>
      <c r="E27" s="91">
        <f t="shared" si="1"/>
        <v>1584</v>
      </c>
      <c r="F27" s="90">
        <f t="shared" si="10"/>
        <v>581</v>
      </c>
      <c r="G27" s="89">
        <f t="shared" si="20"/>
        <v>371</v>
      </c>
      <c r="H27" s="88">
        <f t="shared" si="2"/>
        <v>1584</v>
      </c>
      <c r="I27" s="78"/>
      <c r="J27" s="72">
        <f t="shared" si="13"/>
        <v>1848</v>
      </c>
      <c r="K27" s="87">
        <f t="shared" si="14"/>
        <v>185</v>
      </c>
      <c r="L27" s="86">
        <f t="shared" si="15"/>
        <v>29.040000000000003</v>
      </c>
      <c r="M27" s="85">
        <f t="shared" si="16"/>
        <v>7</v>
      </c>
      <c r="N27" s="73"/>
      <c r="O27" s="72">
        <f t="shared" si="17"/>
        <v>528</v>
      </c>
      <c r="P27" s="71">
        <f t="shared" si="18"/>
        <v>53</v>
      </c>
      <c r="Q27" s="57"/>
      <c r="R27" s="99" t="s">
        <v>67</v>
      </c>
      <c r="S27" s="50"/>
    </row>
    <row r="28" spans="1:19" s="56" customFormat="1" ht="22.5" customHeight="1">
      <c r="A28" s="95" t="s">
        <v>66</v>
      </c>
      <c r="B28" s="94">
        <v>27600</v>
      </c>
      <c r="C28" s="93">
        <f t="shared" si="9"/>
        <v>2162.36</v>
      </c>
      <c r="D28" s="92">
        <f t="shared" si="19"/>
        <v>1227</v>
      </c>
      <c r="E28" s="91">
        <f t="shared" si="1"/>
        <v>1656</v>
      </c>
      <c r="F28" s="90">
        <f t="shared" si="10"/>
        <v>607</v>
      </c>
      <c r="G28" s="89">
        <f t="shared" si="20"/>
        <v>388</v>
      </c>
      <c r="H28" s="88">
        <f t="shared" si="2"/>
        <v>1656</v>
      </c>
      <c r="I28" s="78"/>
      <c r="J28" s="72">
        <f t="shared" si="13"/>
        <v>1932</v>
      </c>
      <c r="K28" s="87">
        <f t="shared" si="14"/>
        <v>193</v>
      </c>
      <c r="L28" s="86">
        <f t="shared" si="15"/>
        <v>30.360000000000003</v>
      </c>
      <c r="M28" s="85">
        <f t="shared" si="16"/>
        <v>7</v>
      </c>
      <c r="N28" s="73"/>
      <c r="O28" s="72">
        <f t="shared" si="17"/>
        <v>552</v>
      </c>
      <c r="P28" s="71">
        <f t="shared" si="18"/>
        <v>55</v>
      </c>
      <c r="Q28" s="57"/>
      <c r="S28" s="50"/>
    </row>
    <row r="29" spans="1:19" s="56" customFormat="1" ht="22.5" customHeight="1">
      <c r="A29" s="95" t="s">
        <v>65</v>
      </c>
      <c r="B29" s="94">
        <v>28800</v>
      </c>
      <c r="C29" s="93">
        <f t="shared" si="9"/>
        <v>2256.68</v>
      </c>
      <c r="D29" s="92">
        <f t="shared" si="19"/>
        <v>1280</v>
      </c>
      <c r="E29" s="91">
        <f t="shared" si="1"/>
        <v>1728</v>
      </c>
      <c r="F29" s="90">
        <f t="shared" si="10"/>
        <v>634</v>
      </c>
      <c r="G29" s="89">
        <f t="shared" si="20"/>
        <v>405</v>
      </c>
      <c r="H29" s="88">
        <f t="shared" si="2"/>
        <v>1728</v>
      </c>
      <c r="I29" s="78"/>
      <c r="J29" s="72">
        <f t="shared" si="13"/>
        <v>2016</v>
      </c>
      <c r="K29" s="87">
        <f t="shared" si="14"/>
        <v>202</v>
      </c>
      <c r="L29" s="86">
        <f t="shared" si="15"/>
        <v>31.680000000000003</v>
      </c>
      <c r="M29" s="85">
        <f t="shared" si="16"/>
        <v>7</v>
      </c>
      <c r="N29" s="73"/>
      <c r="O29" s="72">
        <f t="shared" si="17"/>
        <v>576</v>
      </c>
      <c r="P29" s="71">
        <f t="shared" si="18"/>
        <v>58</v>
      </c>
      <c r="Q29" s="57"/>
      <c r="S29" s="50"/>
    </row>
    <row r="30" spans="1:19" s="56" customFormat="1" ht="22.5" customHeight="1">
      <c r="A30" s="95" t="s">
        <v>64</v>
      </c>
      <c r="B30" s="94">
        <v>30300</v>
      </c>
      <c r="C30" s="93">
        <f t="shared" si="9"/>
        <v>2374.33</v>
      </c>
      <c r="D30" s="92">
        <f t="shared" si="19"/>
        <v>1347</v>
      </c>
      <c r="E30" s="91">
        <f t="shared" si="1"/>
        <v>1818</v>
      </c>
      <c r="F30" s="90">
        <f t="shared" si="10"/>
        <v>667</v>
      </c>
      <c r="G30" s="89">
        <f t="shared" si="20"/>
        <v>426</v>
      </c>
      <c r="H30" s="88">
        <f t="shared" si="2"/>
        <v>1818</v>
      </c>
      <c r="I30" s="78"/>
      <c r="J30" s="72">
        <f t="shared" si="13"/>
        <v>2121</v>
      </c>
      <c r="K30" s="87">
        <f t="shared" si="14"/>
        <v>212</v>
      </c>
      <c r="L30" s="86">
        <f t="shared" si="15"/>
        <v>33.330000000000005</v>
      </c>
      <c r="M30" s="85">
        <f t="shared" si="16"/>
        <v>8</v>
      </c>
      <c r="N30" s="73"/>
      <c r="O30" s="72">
        <f t="shared" si="17"/>
        <v>606</v>
      </c>
      <c r="P30" s="71">
        <f t="shared" si="18"/>
        <v>61</v>
      </c>
      <c r="Q30" s="57"/>
      <c r="S30" s="50"/>
    </row>
    <row r="31" spans="1:19" s="56" customFormat="1" ht="22.5" customHeight="1">
      <c r="A31" s="95" t="s">
        <v>63</v>
      </c>
      <c r="B31" s="94">
        <v>31800</v>
      </c>
      <c r="C31" s="93">
        <f t="shared" si="9"/>
        <v>2491.98</v>
      </c>
      <c r="D31" s="92">
        <f t="shared" si="19"/>
        <v>1414</v>
      </c>
      <c r="E31" s="91">
        <f t="shared" si="1"/>
        <v>1908</v>
      </c>
      <c r="F31" s="90">
        <f t="shared" si="10"/>
        <v>700</v>
      </c>
      <c r="G31" s="89">
        <f t="shared" si="20"/>
        <v>447</v>
      </c>
      <c r="H31" s="88">
        <f t="shared" si="2"/>
        <v>1908</v>
      </c>
      <c r="I31" s="78"/>
      <c r="J31" s="72">
        <f t="shared" si="13"/>
        <v>2226</v>
      </c>
      <c r="K31" s="87">
        <f t="shared" si="14"/>
        <v>223</v>
      </c>
      <c r="L31" s="86">
        <f t="shared" si="15"/>
        <v>34.980000000000004</v>
      </c>
      <c r="M31" s="85">
        <f t="shared" si="16"/>
        <v>8</v>
      </c>
      <c r="N31" s="73"/>
      <c r="O31" s="72">
        <f t="shared" si="17"/>
        <v>636</v>
      </c>
      <c r="P31" s="71">
        <f t="shared" si="18"/>
        <v>64</v>
      </c>
      <c r="Q31" s="57"/>
      <c r="S31" s="50"/>
    </row>
    <row r="32" spans="1:19" s="56" customFormat="1" ht="22.5" customHeight="1">
      <c r="A32" s="95" t="s">
        <v>62</v>
      </c>
      <c r="B32" s="94">
        <v>33300</v>
      </c>
      <c r="C32" s="93">
        <f t="shared" si="9"/>
        <v>2608.63</v>
      </c>
      <c r="D32" s="92">
        <f t="shared" si="19"/>
        <v>1481</v>
      </c>
      <c r="E32" s="91">
        <f t="shared" si="1"/>
        <v>1998</v>
      </c>
      <c r="F32" s="90">
        <f t="shared" si="10"/>
        <v>733</v>
      </c>
      <c r="G32" s="89">
        <f t="shared" si="20"/>
        <v>469</v>
      </c>
      <c r="H32" s="88">
        <f t="shared" si="2"/>
        <v>1998</v>
      </c>
      <c r="I32" s="78"/>
      <c r="J32" s="72">
        <f t="shared" si="13"/>
        <v>2331</v>
      </c>
      <c r="K32" s="87">
        <f t="shared" si="14"/>
        <v>233</v>
      </c>
      <c r="L32" s="86">
        <f t="shared" si="15"/>
        <v>36.63</v>
      </c>
      <c r="M32" s="85">
        <f t="shared" si="16"/>
        <v>8</v>
      </c>
      <c r="N32" s="73"/>
      <c r="O32" s="72">
        <f t="shared" si="17"/>
        <v>666</v>
      </c>
      <c r="P32" s="71">
        <f t="shared" si="18"/>
        <v>67</v>
      </c>
      <c r="Q32" s="57"/>
      <c r="S32" s="50"/>
    </row>
    <row r="33" spans="1:19" s="56" customFormat="1" ht="22.5" customHeight="1">
      <c r="A33" s="95" t="s">
        <v>61</v>
      </c>
      <c r="B33" s="94">
        <v>34800</v>
      </c>
      <c r="C33" s="93">
        <f t="shared" si="9"/>
        <v>2727.28</v>
      </c>
      <c r="D33" s="92">
        <f t="shared" si="19"/>
        <v>1547</v>
      </c>
      <c r="E33" s="91">
        <f t="shared" si="1"/>
        <v>2088</v>
      </c>
      <c r="F33" s="90">
        <f t="shared" si="10"/>
        <v>766</v>
      </c>
      <c r="G33" s="89">
        <f t="shared" si="20"/>
        <v>490</v>
      </c>
      <c r="H33" s="88">
        <f t="shared" si="2"/>
        <v>2088</v>
      </c>
      <c r="I33" s="78"/>
      <c r="J33" s="72">
        <f t="shared" si="13"/>
        <v>2436</v>
      </c>
      <c r="K33" s="87">
        <f t="shared" si="14"/>
        <v>244</v>
      </c>
      <c r="L33" s="86">
        <f t="shared" si="15"/>
        <v>38.28</v>
      </c>
      <c r="M33" s="85">
        <f t="shared" si="16"/>
        <v>9</v>
      </c>
      <c r="N33" s="73"/>
      <c r="O33" s="72">
        <f t="shared" si="17"/>
        <v>696</v>
      </c>
      <c r="P33" s="71">
        <f t="shared" si="18"/>
        <v>70</v>
      </c>
      <c r="Q33" s="57"/>
      <c r="S33" s="50"/>
    </row>
    <row r="34" spans="1:19" s="98" customFormat="1" ht="22.5" customHeight="1">
      <c r="A34" s="95" t="s">
        <v>60</v>
      </c>
      <c r="B34" s="94">
        <v>36300</v>
      </c>
      <c r="C34" s="93">
        <f t="shared" si="9"/>
        <v>2843.93</v>
      </c>
      <c r="D34" s="92">
        <f t="shared" si="19"/>
        <v>1614</v>
      </c>
      <c r="E34" s="91">
        <f t="shared" si="1"/>
        <v>2178</v>
      </c>
      <c r="F34" s="90">
        <f t="shared" si="10"/>
        <v>799</v>
      </c>
      <c r="G34" s="89">
        <f t="shared" si="20"/>
        <v>511</v>
      </c>
      <c r="H34" s="88">
        <f t="shared" si="2"/>
        <v>2178</v>
      </c>
      <c r="I34" s="78"/>
      <c r="J34" s="72">
        <f t="shared" si="13"/>
        <v>2541</v>
      </c>
      <c r="K34" s="87">
        <f t="shared" si="14"/>
        <v>254</v>
      </c>
      <c r="L34" s="86">
        <f t="shared" si="15"/>
        <v>39.93</v>
      </c>
      <c r="M34" s="85">
        <f t="shared" si="16"/>
        <v>9</v>
      </c>
      <c r="N34" s="73"/>
      <c r="O34" s="72">
        <f t="shared" si="17"/>
        <v>726</v>
      </c>
      <c r="P34" s="71">
        <f t="shared" si="18"/>
        <v>73</v>
      </c>
      <c r="Q34" s="57"/>
      <c r="R34" s="56"/>
      <c r="S34" s="50"/>
    </row>
    <row r="35" spans="1:19" s="98" customFormat="1" ht="22.5" customHeight="1">
      <c r="A35" s="95" t="s">
        <v>59</v>
      </c>
      <c r="B35" s="94">
        <v>38200</v>
      </c>
      <c r="C35" s="93">
        <f t="shared" si="9"/>
        <v>2993.02</v>
      </c>
      <c r="D35" s="92">
        <f t="shared" si="19"/>
        <v>1698</v>
      </c>
      <c r="E35" s="91">
        <f t="shared" si="1"/>
        <v>2292</v>
      </c>
      <c r="F35" s="90">
        <f t="shared" si="10"/>
        <v>840</v>
      </c>
      <c r="G35" s="89">
        <f t="shared" si="20"/>
        <v>537</v>
      </c>
      <c r="H35" s="88">
        <f t="shared" si="2"/>
        <v>2292</v>
      </c>
      <c r="I35" s="78"/>
      <c r="J35" s="72">
        <f t="shared" si="13"/>
        <v>2674</v>
      </c>
      <c r="K35" s="87">
        <f t="shared" si="14"/>
        <v>267</v>
      </c>
      <c r="L35" s="86">
        <f t="shared" si="15"/>
        <v>42.02</v>
      </c>
      <c r="M35" s="85">
        <f t="shared" si="16"/>
        <v>10</v>
      </c>
      <c r="N35" s="73"/>
      <c r="O35" s="72">
        <f t="shared" si="17"/>
        <v>764</v>
      </c>
      <c r="P35" s="71">
        <f t="shared" si="18"/>
        <v>76</v>
      </c>
      <c r="Q35" s="57"/>
      <c r="R35" s="56"/>
      <c r="S35" s="50"/>
    </row>
    <row r="36" spans="1:19" s="56" customFormat="1" ht="22.5" customHeight="1">
      <c r="A36" s="95" t="s">
        <v>58</v>
      </c>
      <c r="B36" s="94">
        <v>40100</v>
      </c>
      <c r="C36" s="93">
        <f t="shared" si="9"/>
        <v>3142.11</v>
      </c>
      <c r="D36" s="92">
        <f t="shared" si="19"/>
        <v>1783</v>
      </c>
      <c r="E36" s="91">
        <f t="shared" si="1"/>
        <v>2406</v>
      </c>
      <c r="F36" s="90">
        <f t="shared" si="10"/>
        <v>882</v>
      </c>
      <c r="G36" s="89">
        <f t="shared" si="20"/>
        <v>564</v>
      </c>
      <c r="H36" s="88">
        <f t="shared" si="2"/>
        <v>2406</v>
      </c>
      <c r="I36" s="78"/>
      <c r="J36" s="72">
        <f t="shared" si="13"/>
        <v>2807</v>
      </c>
      <c r="K36" s="87">
        <f t="shared" si="14"/>
        <v>281</v>
      </c>
      <c r="L36" s="86">
        <f t="shared" si="15"/>
        <v>44.11</v>
      </c>
      <c r="M36" s="85">
        <f t="shared" si="16"/>
        <v>10</v>
      </c>
      <c r="N36" s="73"/>
      <c r="O36" s="72">
        <f t="shared" si="17"/>
        <v>802</v>
      </c>
      <c r="P36" s="71">
        <f t="shared" si="18"/>
        <v>80</v>
      </c>
      <c r="Q36" s="57"/>
      <c r="S36" s="50"/>
    </row>
    <row r="37" spans="1:19" s="56" customFormat="1" ht="22.5" customHeight="1">
      <c r="A37" s="95" t="s">
        <v>57</v>
      </c>
      <c r="B37" s="94">
        <v>42000</v>
      </c>
      <c r="C37" s="93">
        <f t="shared" si="9"/>
        <v>3291.2</v>
      </c>
      <c r="D37" s="92">
        <f t="shared" si="19"/>
        <v>1867</v>
      </c>
      <c r="E37" s="91">
        <f t="shared" si="1"/>
        <v>2520</v>
      </c>
      <c r="F37" s="90">
        <f t="shared" si="10"/>
        <v>924</v>
      </c>
      <c r="G37" s="89">
        <f t="shared" si="20"/>
        <v>591</v>
      </c>
      <c r="H37" s="88">
        <f t="shared" si="2"/>
        <v>2520</v>
      </c>
      <c r="I37" s="78"/>
      <c r="J37" s="72">
        <f t="shared" si="13"/>
        <v>2940</v>
      </c>
      <c r="K37" s="87">
        <f t="shared" si="14"/>
        <v>294</v>
      </c>
      <c r="L37" s="86">
        <f t="shared" si="15"/>
        <v>46.2</v>
      </c>
      <c r="M37" s="85">
        <f t="shared" si="16"/>
        <v>11</v>
      </c>
      <c r="N37" s="73"/>
      <c r="O37" s="72">
        <f t="shared" si="17"/>
        <v>840</v>
      </c>
      <c r="P37" s="71">
        <f t="shared" si="18"/>
        <v>84</v>
      </c>
      <c r="Q37" s="57"/>
      <c r="S37" s="50"/>
    </row>
    <row r="38" spans="1:19" s="56" customFormat="1" ht="21" customHeight="1">
      <c r="A38" s="95" t="s">
        <v>56</v>
      </c>
      <c r="B38" s="94">
        <v>43900</v>
      </c>
      <c r="C38" s="93">
        <f aca="true" t="shared" si="21" ref="C38:C62">J38+K38+L38+M38</f>
        <v>3439.29</v>
      </c>
      <c r="D38" s="92">
        <f t="shared" si="19"/>
        <v>1952</v>
      </c>
      <c r="E38" s="91">
        <f aca="true" t="shared" si="22" ref="E38:E62">ROUND(B38*6%,0)</f>
        <v>2634</v>
      </c>
      <c r="F38" s="90">
        <f aca="true" t="shared" si="23" ref="F38:F62">SUM(O38:P38)</f>
        <v>966</v>
      </c>
      <c r="G38" s="89">
        <f t="shared" si="20"/>
        <v>618</v>
      </c>
      <c r="H38" s="88">
        <f aca="true" t="shared" si="24" ref="H38:H62">ROUND(B38*6%,0)</f>
        <v>2634</v>
      </c>
      <c r="I38" s="78"/>
      <c r="J38" s="72">
        <f t="shared" si="13"/>
        <v>3073</v>
      </c>
      <c r="K38" s="87">
        <f t="shared" si="14"/>
        <v>307</v>
      </c>
      <c r="L38" s="86">
        <f t="shared" si="15"/>
        <v>48.290000000000006</v>
      </c>
      <c r="M38" s="85">
        <f t="shared" si="16"/>
        <v>11</v>
      </c>
      <c r="N38" s="73"/>
      <c r="O38" s="72">
        <f t="shared" si="17"/>
        <v>878</v>
      </c>
      <c r="P38" s="71">
        <f t="shared" si="18"/>
        <v>88</v>
      </c>
      <c r="Q38" s="57"/>
      <c r="S38" s="50"/>
    </row>
    <row r="39" spans="1:19" s="56" customFormat="1" ht="22.5" customHeight="1">
      <c r="A39" s="97" t="s">
        <v>55</v>
      </c>
      <c r="B39" s="219">
        <v>45800</v>
      </c>
      <c r="C39" s="93">
        <f>J39+K39+L39+M39</f>
        <v>3588.38</v>
      </c>
      <c r="D39" s="92">
        <f t="shared" si="19"/>
        <v>2036</v>
      </c>
      <c r="E39" s="91">
        <f t="shared" si="22"/>
        <v>2748</v>
      </c>
      <c r="F39" s="222">
        <f t="shared" si="23"/>
        <v>1008</v>
      </c>
      <c r="G39" s="89">
        <f t="shared" si="20"/>
        <v>644</v>
      </c>
      <c r="H39" s="88">
        <f t="shared" si="24"/>
        <v>2748</v>
      </c>
      <c r="I39" s="78"/>
      <c r="J39" s="72">
        <f t="shared" si="13"/>
        <v>3206</v>
      </c>
      <c r="K39" s="87">
        <f t="shared" si="14"/>
        <v>321</v>
      </c>
      <c r="L39" s="86">
        <f t="shared" si="15"/>
        <v>50.38</v>
      </c>
      <c r="M39" s="85">
        <f t="shared" si="16"/>
        <v>11</v>
      </c>
      <c r="N39" s="73"/>
      <c r="O39" s="72">
        <f t="shared" si="17"/>
        <v>916</v>
      </c>
      <c r="P39" s="71">
        <f t="shared" si="18"/>
        <v>92</v>
      </c>
      <c r="Q39" s="57"/>
      <c r="S39" s="50"/>
    </row>
    <row r="40" spans="1:19" s="56" customFormat="1" ht="22.5" customHeight="1">
      <c r="A40" s="95" t="s">
        <v>54</v>
      </c>
      <c r="B40" s="220">
        <v>48200</v>
      </c>
      <c r="C40" s="93">
        <f t="shared" si="21"/>
        <v>3588.38</v>
      </c>
      <c r="D40" s="92">
        <f t="shared" si="19"/>
        <v>2143</v>
      </c>
      <c r="E40" s="91">
        <f t="shared" si="22"/>
        <v>2892</v>
      </c>
      <c r="F40" s="222">
        <f t="shared" si="23"/>
        <v>1008</v>
      </c>
      <c r="G40" s="89">
        <f t="shared" si="20"/>
        <v>678</v>
      </c>
      <c r="H40" s="88">
        <f t="shared" si="24"/>
        <v>2892</v>
      </c>
      <c r="I40" s="78"/>
      <c r="J40" s="72">
        <f aca="true" t="shared" si="25" ref="J40:J62">ROUND($B$39*$S$5%*70,0)</f>
        <v>3206</v>
      </c>
      <c r="K40" s="87">
        <f aca="true" t="shared" si="26" ref="K40:K62">ROUND(($B$39*$S$6%*70),0)</f>
        <v>321</v>
      </c>
      <c r="L40" s="86">
        <f aca="true" t="shared" si="27" ref="L40:L62">$B$39*$S$7</f>
        <v>50.38</v>
      </c>
      <c r="M40" s="85">
        <f aca="true" t="shared" si="28" ref="M40:M62">ROUND($B$39*$S$8,0)</f>
        <v>11</v>
      </c>
      <c r="N40" s="73"/>
      <c r="O40" s="72">
        <f aca="true" t="shared" si="29" ref="O40:O62">ROUND(($B$39*$S$5%*20),0)</f>
        <v>916</v>
      </c>
      <c r="P40" s="71">
        <f aca="true" t="shared" si="30" ref="P40:P62">ROUND(($B$39*$S$6%*20),0)</f>
        <v>92</v>
      </c>
      <c r="Q40" s="57"/>
      <c r="S40" s="50"/>
    </row>
    <row r="41" spans="1:19" s="56" customFormat="1" ht="22.5" customHeight="1">
      <c r="A41" s="95" t="s">
        <v>53</v>
      </c>
      <c r="B41" s="220">
        <v>50600</v>
      </c>
      <c r="C41" s="93">
        <f t="shared" si="21"/>
        <v>3588.38</v>
      </c>
      <c r="D41" s="92">
        <f t="shared" si="19"/>
        <v>2250</v>
      </c>
      <c r="E41" s="91">
        <f t="shared" si="22"/>
        <v>3036</v>
      </c>
      <c r="F41" s="222">
        <f t="shared" si="23"/>
        <v>1008</v>
      </c>
      <c r="G41" s="89">
        <f t="shared" si="20"/>
        <v>712</v>
      </c>
      <c r="H41" s="88">
        <f t="shared" si="24"/>
        <v>3036</v>
      </c>
      <c r="I41" s="78"/>
      <c r="J41" s="72">
        <f t="shared" si="25"/>
        <v>3206</v>
      </c>
      <c r="K41" s="87">
        <f t="shared" si="26"/>
        <v>321</v>
      </c>
      <c r="L41" s="86">
        <f t="shared" si="27"/>
        <v>50.38</v>
      </c>
      <c r="M41" s="85">
        <f t="shared" si="28"/>
        <v>11</v>
      </c>
      <c r="N41" s="73"/>
      <c r="O41" s="72">
        <f t="shared" si="29"/>
        <v>916</v>
      </c>
      <c r="P41" s="71">
        <f t="shared" si="30"/>
        <v>92</v>
      </c>
      <c r="Q41" s="57"/>
      <c r="S41" s="50"/>
    </row>
    <row r="42" spans="1:19" s="56" customFormat="1" ht="22.5" customHeight="1">
      <c r="A42" s="95" t="s">
        <v>52</v>
      </c>
      <c r="B42" s="220">
        <v>53000</v>
      </c>
      <c r="C42" s="93">
        <f t="shared" si="21"/>
        <v>3588.38</v>
      </c>
      <c r="D42" s="92">
        <f t="shared" si="19"/>
        <v>2356</v>
      </c>
      <c r="E42" s="91">
        <f t="shared" si="22"/>
        <v>3180</v>
      </c>
      <c r="F42" s="222">
        <f t="shared" si="23"/>
        <v>1008</v>
      </c>
      <c r="G42" s="89">
        <f t="shared" si="20"/>
        <v>746</v>
      </c>
      <c r="H42" s="88">
        <f t="shared" si="24"/>
        <v>3180</v>
      </c>
      <c r="I42" s="78"/>
      <c r="J42" s="72">
        <f t="shared" si="25"/>
        <v>3206</v>
      </c>
      <c r="K42" s="87">
        <f t="shared" si="26"/>
        <v>321</v>
      </c>
      <c r="L42" s="86">
        <f t="shared" si="27"/>
        <v>50.38</v>
      </c>
      <c r="M42" s="85">
        <f t="shared" si="28"/>
        <v>11</v>
      </c>
      <c r="N42" s="73"/>
      <c r="O42" s="72">
        <f t="shared" si="29"/>
        <v>916</v>
      </c>
      <c r="P42" s="71">
        <f t="shared" si="30"/>
        <v>92</v>
      </c>
      <c r="Q42" s="57"/>
      <c r="S42" s="50"/>
    </row>
    <row r="43" spans="1:19" s="56" customFormat="1" ht="22.5" customHeight="1">
      <c r="A43" s="95" t="s">
        <v>51</v>
      </c>
      <c r="B43" s="220">
        <v>55400</v>
      </c>
      <c r="C43" s="93">
        <f t="shared" si="21"/>
        <v>3588.38</v>
      </c>
      <c r="D43" s="92">
        <f t="shared" si="19"/>
        <v>2463</v>
      </c>
      <c r="E43" s="91">
        <f t="shared" si="22"/>
        <v>3324</v>
      </c>
      <c r="F43" s="222">
        <f t="shared" si="23"/>
        <v>1008</v>
      </c>
      <c r="G43" s="89">
        <f t="shared" si="20"/>
        <v>779</v>
      </c>
      <c r="H43" s="88">
        <f t="shared" si="24"/>
        <v>3324</v>
      </c>
      <c r="I43" s="78"/>
      <c r="J43" s="72">
        <f t="shared" si="25"/>
        <v>3206</v>
      </c>
      <c r="K43" s="87">
        <f t="shared" si="26"/>
        <v>321</v>
      </c>
      <c r="L43" s="86">
        <f t="shared" si="27"/>
        <v>50.38</v>
      </c>
      <c r="M43" s="85">
        <f t="shared" si="28"/>
        <v>11</v>
      </c>
      <c r="N43" s="73"/>
      <c r="O43" s="72">
        <f t="shared" si="29"/>
        <v>916</v>
      </c>
      <c r="P43" s="71">
        <f t="shared" si="30"/>
        <v>92</v>
      </c>
      <c r="Q43" s="57"/>
      <c r="S43" s="50"/>
    </row>
    <row r="44" spans="1:19" s="56" customFormat="1" ht="22.5" customHeight="1">
      <c r="A44" s="95" t="s">
        <v>50</v>
      </c>
      <c r="B44" s="220">
        <v>57800</v>
      </c>
      <c r="C44" s="93">
        <f t="shared" si="21"/>
        <v>3588.38</v>
      </c>
      <c r="D44" s="92">
        <f t="shared" si="19"/>
        <v>2570</v>
      </c>
      <c r="E44" s="91">
        <f t="shared" si="22"/>
        <v>3468</v>
      </c>
      <c r="F44" s="222">
        <f t="shared" si="23"/>
        <v>1008</v>
      </c>
      <c r="G44" s="89">
        <f t="shared" si="20"/>
        <v>813</v>
      </c>
      <c r="H44" s="88">
        <f t="shared" si="24"/>
        <v>3468</v>
      </c>
      <c r="I44" s="78"/>
      <c r="J44" s="72">
        <f t="shared" si="25"/>
        <v>3206</v>
      </c>
      <c r="K44" s="87">
        <f t="shared" si="26"/>
        <v>321</v>
      </c>
      <c r="L44" s="86">
        <f t="shared" si="27"/>
        <v>50.38</v>
      </c>
      <c r="M44" s="85">
        <f t="shared" si="28"/>
        <v>11</v>
      </c>
      <c r="N44" s="73"/>
      <c r="O44" s="72">
        <f t="shared" si="29"/>
        <v>916</v>
      </c>
      <c r="P44" s="71">
        <f t="shared" si="30"/>
        <v>92</v>
      </c>
      <c r="Q44" s="57"/>
      <c r="S44" s="50"/>
    </row>
    <row r="45" spans="1:19" s="56" customFormat="1" ht="22.5" customHeight="1">
      <c r="A45" s="95" t="s">
        <v>49</v>
      </c>
      <c r="B45" s="220">
        <v>60800</v>
      </c>
      <c r="C45" s="93">
        <f t="shared" si="21"/>
        <v>3588.38</v>
      </c>
      <c r="D45" s="92">
        <f t="shared" si="19"/>
        <v>2703</v>
      </c>
      <c r="E45" s="91">
        <f t="shared" si="22"/>
        <v>3648</v>
      </c>
      <c r="F45" s="222">
        <f t="shared" si="23"/>
        <v>1008</v>
      </c>
      <c r="G45" s="89">
        <f t="shared" si="20"/>
        <v>855</v>
      </c>
      <c r="H45" s="88">
        <f t="shared" si="24"/>
        <v>3648</v>
      </c>
      <c r="I45" s="78"/>
      <c r="J45" s="72">
        <f t="shared" si="25"/>
        <v>3206</v>
      </c>
      <c r="K45" s="87">
        <f t="shared" si="26"/>
        <v>321</v>
      </c>
      <c r="L45" s="86">
        <f t="shared" si="27"/>
        <v>50.38</v>
      </c>
      <c r="M45" s="85">
        <f t="shared" si="28"/>
        <v>11</v>
      </c>
      <c r="N45" s="73"/>
      <c r="O45" s="72">
        <f t="shared" si="29"/>
        <v>916</v>
      </c>
      <c r="P45" s="71">
        <f t="shared" si="30"/>
        <v>92</v>
      </c>
      <c r="Q45" s="57"/>
      <c r="S45" s="50"/>
    </row>
    <row r="46" spans="1:19" s="56" customFormat="1" ht="22.5" customHeight="1">
      <c r="A46" s="95" t="s">
        <v>48</v>
      </c>
      <c r="B46" s="220">
        <v>63800</v>
      </c>
      <c r="C46" s="93">
        <f t="shared" si="21"/>
        <v>3588.38</v>
      </c>
      <c r="D46" s="92">
        <f t="shared" si="19"/>
        <v>2837</v>
      </c>
      <c r="E46" s="91">
        <f t="shared" si="22"/>
        <v>3828</v>
      </c>
      <c r="F46" s="222">
        <f t="shared" si="23"/>
        <v>1008</v>
      </c>
      <c r="G46" s="89">
        <f t="shared" si="20"/>
        <v>898</v>
      </c>
      <c r="H46" s="88">
        <f t="shared" si="24"/>
        <v>3828</v>
      </c>
      <c r="I46" s="78"/>
      <c r="J46" s="72">
        <f t="shared" si="25"/>
        <v>3206</v>
      </c>
      <c r="K46" s="87">
        <f t="shared" si="26"/>
        <v>321</v>
      </c>
      <c r="L46" s="86">
        <f t="shared" si="27"/>
        <v>50.38</v>
      </c>
      <c r="M46" s="85">
        <f t="shared" si="28"/>
        <v>11</v>
      </c>
      <c r="N46" s="73"/>
      <c r="O46" s="72">
        <f t="shared" si="29"/>
        <v>916</v>
      </c>
      <c r="P46" s="71">
        <f t="shared" si="30"/>
        <v>92</v>
      </c>
      <c r="Q46" s="57"/>
      <c r="S46" s="50"/>
    </row>
    <row r="47" spans="1:19" s="56" customFormat="1" ht="22.5" customHeight="1">
      <c r="A47" s="95" t="s">
        <v>47</v>
      </c>
      <c r="B47" s="220">
        <v>66800</v>
      </c>
      <c r="C47" s="93">
        <f t="shared" si="21"/>
        <v>3588.38</v>
      </c>
      <c r="D47" s="92">
        <f t="shared" si="19"/>
        <v>2970</v>
      </c>
      <c r="E47" s="91">
        <f t="shared" si="22"/>
        <v>4008</v>
      </c>
      <c r="F47" s="222">
        <f t="shared" si="23"/>
        <v>1008</v>
      </c>
      <c r="G47" s="89">
        <f t="shared" si="20"/>
        <v>940</v>
      </c>
      <c r="H47" s="88">
        <f t="shared" si="24"/>
        <v>4008</v>
      </c>
      <c r="I47" s="78"/>
      <c r="J47" s="72">
        <f t="shared" si="25"/>
        <v>3206</v>
      </c>
      <c r="K47" s="87">
        <f t="shared" si="26"/>
        <v>321</v>
      </c>
      <c r="L47" s="86">
        <f t="shared" si="27"/>
        <v>50.38</v>
      </c>
      <c r="M47" s="85">
        <f t="shared" si="28"/>
        <v>11</v>
      </c>
      <c r="N47" s="73"/>
      <c r="O47" s="72">
        <f t="shared" si="29"/>
        <v>916</v>
      </c>
      <c r="P47" s="71">
        <f t="shared" si="30"/>
        <v>92</v>
      </c>
      <c r="Q47" s="57"/>
      <c r="S47" s="50"/>
    </row>
    <row r="48" spans="1:19" s="56" customFormat="1" ht="22.5" customHeight="1">
      <c r="A48" s="95" t="s">
        <v>46</v>
      </c>
      <c r="B48" s="220">
        <v>69800</v>
      </c>
      <c r="C48" s="93">
        <f t="shared" si="21"/>
        <v>3588.38</v>
      </c>
      <c r="D48" s="92">
        <f t="shared" si="19"/>
        <v>3103</v>
      </c>
      <c r="E48" s="91">
        <f t="shared" si="22"/>
        <v>4188</v>
      </c>
      <c r="F48" s="222">
        <f t="shared" si="23"/>
        <v>1008</v>
      </c>
      <c r="G48" s="89">
        <f t="shared" si="20"/>
        <v>982</v>
      </c>
      <c r="H48" s="88">
        <f t="shared" si="24"/>
        <v>4188</v>
      </c>
      <c r="I48" s="78"/>
      <c r="J48" s="72">
        <f t="shared" si="25"/>
        <v>3206</v>
      </c>
      <c r="K48" s="87">
        <f t="shared" si="26"/>
        <v>321</v>
      </c>
      <c r="L48" s="86">
        <f t="shared" si="27"/>
        <v>50.38</v>
      </c>
      <c r="M48" s="85">
        <f t="shared" si="28"/>
        <v>11</v>
      </c>
      <c r="N48" s="73"/>
      <c r="O48" s="72">
        <f t="shared" si="29"/>
        <v>916</v>
      </c>
      <c r="P48" s="71">
        <f t="shared" si="30"/>
        <v>92</v>
      </c>
      <c r="Q48" s="57"/>
      <c r="S48" s="50"/>
    </row>
    <row r="49" spans="1:19" s="56" customFormat="1" ht="22.5" customHeight="1">
      <c r="A49" s="95" t="s">
        <v>45</v>
      </c>
      <c r="B49" s="220">
        <v>72800</v>
      </c>
      <c r="C49" s="93">
        <f t="shared" si="21"/>
        <v>3588.38</v>
      </c>
      <c r="D49" s="92">
        <f t="shared" si="19"/>
        <v>3237</v>
      </c>
      <c r="E49" s="91">
        <f t="shared" si="22"/>
        <v>4368</v>
      </c>
      <c r="F49" s="222">
        <f t="shared" si="23"/>
        <v>1008</v>
      </c>
      <c r="G49" s="89">
        <f t="shared" si="20"/>
        <v>1024</v>
      </c>
      <c r="H49" s="88">
        <f t="shared" si="24"/>
        <v>4368</v>
      </c>
      <c r="I49" s="78"/>
      <c r="J49" s="72">
        <f t="shared" si="25"/>
        <v>3206</v>
      </c>
      <c r="K49" s="87">
        <f t="shared" si="26"/>
        <v>321</v>
      </c>
      <c r="L49" s="86">
        <f t="shared" si="27"/>
        <v>50.38</v>
      </c>
      <c r="M49" s="85">
        <f t="shared" si="28"/>
        <v>11</v>
      </c>
      <c r="N49" s="73"/>
      <c r="O49" s="72">
        <f t="shared" si="29"/>
        <v>916</v>
      </c>
      <c r="P49" s="71">
        <f t="shared" si="30"/>
        <v>92</v>
      </c>
      <c r="Q49" s="57"/>
      <c r="S49" s="50"/>
    </row>
    <row r="50" spans="1:19" s="56" customFormat="1" ht="22.5" customHeight="1">
      <c r="A50" s="95" t="s">
        <v>44</v>
      </c>
      <c r="B50" s="220">
        <v>76500</v>
      </c>
      <c r="C50" s="93">
        <f t="shared" si="21"/>
        <v>3588.38</v>
      </c>
      <c r="D50" s="92">
        <f t="shared" si="19"/>
        <v>3401</v>
      </c>
      <c r="E50" s="91">
        <f t="shared" si="22"/>
        <v>4590</v>
      </c>
      <c r="F50" s="222">
        <f t="shared" si="23"/>
        <v>1008</v>
      </c>
      <c r="G50" s="89">
        <f t="shared" si="20"/>
        <v>1076</v>
      </c>
      <c r="H50" s="88">
        <f t="shared" si="24"/>
        <v>4590</v>
      </c>
      <c r="I50" s="78"/>
      <c r="J50" s="72">
        <f t="shared" si="25"/>
        <v>3206</v>
      </c>
      <c r="K50" s="87">
        <f t="shared" si="26"/>
        <v>321</v>
      </c>
      <c r="L50" s="86">
        <f t="shared" si="27"/>
        <v>50.38</v>
      </c>
      <c r="M50" s="85">
        <f t="shared" si="28"/>
        <v>11</v>
      </c>
      <c r="N50" s="73"/>
      <c r="O50" s="72">
        <f t="shared" si="29"/>
        <v>916</v>
      </c>
      <c r="P50" s="71">
        <f t="shared" si="30"/>
        <v>92</v>
      </c>
      <c r="Q50" s="57"/>
      <c r="S50" s="50"/>
    </row>
    <row r="51" spans="1:19" s="56" customFormat="1" ht="22.5" customHeight="1">
      <c r="A51" s="95" t="s">
        <v>43</v>
      </c>
      <c r="B51" s="220">
        <v>80200</v>
      </c>
      <c r="C51" s="93">
        <f t="shared" si="21"/>
        <v>3588.38</v>
      </c>
      <c r="D51" s="92">
        <f t="shared" si="19"/>
        <v>3566</v>
      </c>
      <c r="E51" s="91">
        <f t="shared" si="22"/>
        <v>4812</v>
      </c>
      <c r="F51" s="222">
        <f t="shared" si="23"/>
        <v>1008</v>
      </c>
      <c r="G51" s="89">
        <f t="shared" si="20"/>
        <v>1128</v>
      </c>
      <c r="H51" s="88">
        <f t="shared" si="24"/>
        <v>4812</v>
      </c>
      <c r="I51" s="78"/>
      <c r="J51" s="72">
        <f t="shared" si="25"/>
        <v>3206</v>
      </c>
      <c r="K51" s="87">
        <f t="shared" si="26"/>
        <v>321</v>
      </c>
      <c r="L51" s="86">
        <f t="shared" si="27"/>
        <v>50.38</v>
      </c>
      <c r="M51" s="85">
        <f t="shared" si="28"/>
        <v>11</v>
      </c>
      <c r="N51" s="73"/>
      <c r="O51" s="72">
        <f t="shared" si="29"/>
        <v>916</v>
      </c>
      <c r="P51" s="71">
        <f t="shared" si="30"/>
        <v>92</v>
      </c>
      <c r="Q51" s="57"/>
      <c r="S51" s="50"/>
    </row>
    <row r="52" spans="1:19" s="56" customFormat="1" ht="22.5" customHeight="1">
      <c r="A52" s="95" t="s">
        <v>42</v>
      </c>
      <c r="B52" s="220">
        <v>83900</v>
      </c>
      <c r="C52" s="93">
        <f t="shared" si="21"/>
        <v>3588.38</v>
      </c>
      <c r="D52" s="92">
        <f t="shared" si="19"/>
        <v>3730</v>
      </c>
      <c r="E52" s="91">
        <f t="shared" si="22"/>
        <v>5034</v>
      </c>
      <c r="F52" s="222">
        <f t="shared" si="23"/>
        <v>1008</v>
      </c>
      <c r="G52" s="89">
        <f t="shared" si="20"/>
        <v>1180</v>
      </c>
      <c r="H52" s="88">
        <f t="shared" si="24"/>
        <v>5034</v>
      </c>
      <c r="I52" s="78"/>
      <c r="J52" s="72">
        <f t="shared" si="25"/>
        <v>3206</v>
      </c>
      <c r="K52" s="87">
        <f t="shared" si="26"/>
        <v>321</v>
      </c>
      <c r="L52" s="86">
        <f t="shared" si="27"/>
        <v>50.38</v>
      </c>
      <c r="M52" s="85">
        <f t="shared" si="28"/>
        <v>11</v>
      </c>
      <c r="N52" s="73"/>
      <c r="O52" s="72">
        <f t="shared" si="29"/>
        <v>916</v>
      </c>
      <c r="P52" s="71">
        <f t="shared" si="30"/>
        <v>92</v>
      </c>
      <c r="Q52" s="57"/>
      <c r="S52" s="50"/>
    </row>
    <row r="53" spans="1:19" s="56" customFormat="1" ht="22.5" customHeight="1">
      <c r="A53" s="95" t="s">
        <v>41</v>
      </c>
      <c r="B53" s="220">
        <v>87600</v>
      </c>
      <c r="C53" s="93">
        <f t="shared" si="21"/>
        <v>3588.38</v>
      </c>
      <c r="D53" s="92">
        <f t="shared" si="19"/>
        <v>3895</v>
      </c>
      <c r="E53" s="91">
        <f t="shared" si="22"/>
        <v>5256</v>
      </c>
      <c r="F53" s="222">
        <f t="shared" si="23"/>
        <v>1008</v>
      </c>
      <c r="G53" s="89">
        <f t="shared" si="20"/>
        <v>1233</v>
      </c>
      <c r="H53" s="88">
        <f t="shared" si="24"/>
        <v>5256</v>
      </c>
      <c r="I53" s="78"/>
      <c r="J53" s="72">
        <f t="shared" si="25"/>
        <v>3206</v>
      </c>
      <c r="K53" s="87">
        <f t="shared" si="26"/>
        <v>321</v>
      </c>
      <c r="L53" s="86">
        <f t="shared" si="27"/>
        <v>50.38</v>
      </c>
      <c r="M53" s="85">
        <f t="shared" si="28"/>
        <v>11</v>
      </c>
      <c r="N53" s="73"/>
      <c r="O53" s="72">
        <f t="shared" si="29"/>
        <v>916</v>
      </c>
      <c r="P53" s="71">
        <f t="shared" si="30"/>
        <v>92</v>
      </c>
      <c r="Q53" s="57"/>
      <c r="S53" s="50"/>
    </row>
    <row r="54" spans="1:19" s="56" customFormat="1" ht="22.5" customHeight="1">
      <c r="A54" s="95" t="s">
        <v>40</v>
      </c>
      <c r="B54" s="220">
        <v>92100</v>
      </c>
      <c r="C54" s="93">
        <f t="shared" si="21"/>
        <v>3588.38</v>
      </c>
      <c r="D54" s="92">
        <f t="shared" si="19"/>
        <v>4095</v>
      </c>
      <c r="E54" s="91">
        <f t="shared" si="22"/>
        <v>5526</v>
      </c>
      <c r="F54" s="222">
        <f t="shared" si="23"/>
        <v>1008</v>
      </c>
      <c r="G54" s="89">
        <f t="shared" si="20"/>
        <v>1296</v>
      </c>
      <c r="H54" s="88">
        <f t="shared" si="24"/>
        <v>5526</v>
      </c>
      <c r="I54" s="78"/>
      <c r="J54" s="72">
        <f t="shared" si="25"/>
        <v>3206</v>
      </c>
      <c r="K54" s="87">
        <f t="shared" si="26"/>
        <v>321</v>
      </c>
      <c r="L54" s="86">
        <f t="shared" si="27"/>
        <v>50.38</v>
      </c>
      <c r="M54" s="85">
        <f t="shared" si="28"/>
        <v>11</v>
      </c>
      <c r="N54" s="73"/>
      <c r="O54" s="72">
        <f t="shared" si="29"/>
        <v>916</v>
      </c>
      <c r="P54" s="71">
        <f t="shared" si="30"/>
        <v>92</v>
      </c>
      <c r="Q54" s="57"/>
      <c r="S54" s="50"/>
    </row>
    <row r="55" spans="1:19" s="56" customFormat="1" ht="22.5" customHeight="1">
      <c r="A55" s="96" t="s">
        <v>39</v>
      </c>
      <c r="B55" s="220">
        <v>96600</v>
      </c>
      <c r="C55" s="93">
        <f t="shared" si="21"/>
        <v>3588.38</v>
      </c>
      <c r="D55" s="92">
        <f t="shared" si="19"/>
        <v>4295</v>
      </c>
      <c r="E55" s="91">
        <f t="shared" si="22"/>
        <v>5796</v>
      </c>
      <c r="F55" s="222">
        <f t="shared" si="23"/>
        <v>1008</v>
      </c>
      <c r="G55" s="89">
        <f t="shared" si="20"/>
        <v>1359</v>
      </c>
      <c r="H55" s="88">
        <f t="shared" si="24"/>
        <v>5796</v>
      </c>
      <c r="I55" s="78"/>
      <c r="J55" s="72">
        <f t="shared" si="25"/>
        <v>3206</v>
      </c>
      <c r="K55" s="87">
        <f t="shared" si="26"/>
        <v>321</v>
      </c>
      <c r="L55" s="86">
        <f t="shared" si="27"/>
        <v>50.38</v>
      </c>
      <c r="M55" s="85">
        <f t="shared" si="28"/>
        <v>11</v>
      </c>
      <c r="N55" s="73"/>
      <c r="O55" s="72">
        <f t="shared" si="29"/>
        <v>916</v>
      </c>
      <c r="P55" s="71">
        <f t="shared" si="30"/>
        <v>92</v>
      </c>
      <c r="Q55" s="57"/>
      <c r="S55" s="50"/>
    </row>
    <row r="56" spans="1:19" s="56" customFormat="1" ht="22.5" customHeight="1">
      <c r="A56" s="95" t="s">
        <v>38</v>
      </c>
      <c r="B56" s="220">
        <v>101100</v>
      </c>
      <c r="C56" s="93">
        <f t="shared" si="21"/>
        <v>3588.38</v>
      </c>
      <c r="D56" s="92">
        <f t="shared" si="19"/>
        <v>4495</v>
      </c>
      <c r="E56" s="91">
        <f t="shared" si="22"/>
        <v>6066</v>
      </c>
      <c r="F56" s="222">
        <f t="shared" si="23"/>
        <v>1008</v>
      </c>
      <c r="G56" s="89">
        <f t="shared" si="20"/>
        <v>1422</v>
      </c>
      <c r="H56" s="88">
        <f t="shared" si="24"/>
        <v>6066</v>
      </c>
      <c r="I56" s="78"/>
      <c r="J56" s="72">
        <f t="shared" si="25"/>
        <v>3206</v>
      </c>
      <c r="K56" s="87">
        <f t="shared" si="26"/>
        <v>321</v>
      </c>
      <c r="L56" s="86">
        <f t="shared" si="27"/>
        <v>50.38</v>
      </c>
      <c r="M56" s="85">
        <f t="shared" si="28"/>
        <v>11</v>
      </c>
      <c r="N56" s="73"/>
      <c r="O56" s="72">
        <f t="shared" si="29"/>
        <v>916</v>
      </c>
      <c r="P56" s="71">
        <f t="shared" si="30"/>
        <v>92</v>
      </c>
      <c r="Q56" s="57"/>
      <c r="S56" s="50"/>
    </row>
    <row r="57" spans="1:19" s="56" customFormat="1" ht="22.5" customHeight="1">
      <c r="A57" s="95" t="s">
        <v>37</v>
      </c>
      <c r="B57" s="220">
        <v>105600</v>
      </c>
      <c r="C57" s="93">
        <f t="shared" si="21"/>
        <v>3588.38</v>
      </c>
      <c r="D57" s="92">
        <f t="shared" si="19"/>
        <v>4695</v>
      </c>
      <c r="E57" s="91">
        <f t="shared" si="22"/>
        <v>6336</v>
      </c>
      <c r="F57" s="222">
        <f t="shared" si="23"/>
        <v>1008</v>
      </c>
      <c r="G57" s="89">
        <f t="shared" si="20"/>
        <v>1486</v>
      </c>
      <c r="H57" s="88">
        <f t="shared" si="24"/>
        <v>6336</v>
      </c>
      <c r="I57" s="78"/>
      <c r="J57" s="72">
        <f t="shared" si="25"/>
        <v>3206</v>
      </c>
      <c r="K57" s="87">
        <f t="shared" si="26"/>
        <v>321</v>
      </c>
      <c r="L57" s="86">
        <f t="shared" si="27"/>
        <v>50.38</v>
      </c>
      <c r="M57" s="85">
        <f t="shared" si="28"/>
        <v>11</v>
      </c>
      <c r="N57" s="73"/>
      <c r="O57" s="72">
        <f t="shared" si="29"/>
        <v>916</v>
      </c>
      <c r="P57" s="71">
        <f t="shared" si="30"/>
        <v>92</v>
      </c>
      <c r="Q57" s="57"/>
      <c r="S57" s="50"/>
    </row>
    <row r="58" spans="1:19" s="56" customFormat="1" ht="22.5" customHeight="1">
      <c r="A58" s="95" t="s">
        <v>36</v>
      </c>
      <c r="B58" s="220">
        <v>110100</v>
      </c>
      <c r="C58" s="93">
        <f t="shared" si="21"/>
        <v>3588.38</v>
      </c>
      <c r="D58" s="92">
        <f t="shared" si="19"/>
        <v>4895</v>
      </c>
      <c r="E58" s="91">
        <f t="shared" si="22"/>
        <v>6606</v>
      </c>
      <c r="F58" s="222">
        <f t="shared" si="23"/>
        <v>1008</v>
      </c>
      <c r="G58" s="89">
        <f t="shared" si="20"/>
        <v>1549</v>
      </c>
      <c r="H58" s="88">
        <f t="shared" si="24"/>
        <v>6606</v>
      </c>
      <c r="I58" s="78"/>
      <c r="J58" s="72">
        <f t="shared" si="25"/>
        <v>3206</v>
      </c>
      <c r="K58" s="87">
        <f t="shared" si="26"/>
        <v>321</v>
      </c>
      <c r="L58" s="86">
        <f t="shared" si="27"/>
        <v>50.38</v>
      </c>
      <c r="M58" s="85">
        <f t="shared" si="28"/>
        <v>11</v>
      </c>
      <c r="N58" s="73"/>
      <c r="O58" s="72">
        <f t="shared" si="29"/>
        <v>916</v>
      </c>
      <c r="P58" s="71">
        <f t="shared" si="30"/>
        <v>92</v>
      </c>
      <c r="Q58" s="57"/>
      <c r="S58" s="50"/>
    </row>
    <row r="59" spans="1:19" s="56" customFormat="1" ht="22.5" customHeight="1">
      <c r="A59" s="95" t="s">
        <v>35</v>
      </c>
      <c r="B59" s="220">
        <v>115500</v>
      </c>
      <c r="C59" s="93">
        <f t="shared" si="21"/>
        <v>3588.38</v>
      </c>
      <c r="D59" s="92">
        <f t="shared" si="19"/>
        <v>5135</v>
      </c>
      <c r="E59" s="91">
        <f t="shared" si="22"/>
        <v>6930</v>
      </c>
      <c r="F59" s="222">
        <f t="shared" si="23"/>
        <v>1008</v>
      </c>
      <c r="G59" s="89">
        <f t="shared" si="20"/>
        <v>1625</v>
      </c>
      <c r="H59" s="88">
        <f t="shared" si="24"/>
        <v>6930</v>
      </c>
      <c r="I59" s="78"/>
      <c r="J59" s="72">
        <f t="shared" si="25"/>
        <v>3206</v>
      </c>
      <c r="K59" s="87">
        <f t="shared" si="26"/>
        <v>321</v>
      </c>
      <c r="L59" s="86">
        <f t="shared" si="27"/>
        <v>50.38</v>
      </c>
      <c r="M59" s="85">
        <f t="shared" si="28"/>
        <v>11</v>
      </c>
      <c r="N59" s="73"/>
      <c r="O59" s="72">
        <f t="shared" si="29"/>
        <v>916</v>
      </c>
      <c r="P59" s="71">
        <f t="shared" si="30"/>
        <v>92</v>
      </c>
      <c r="Q59" s="57"/>
      <c r="S59" s="50"/>
    </row>
    <row r="60" spans="1:19" s="56" customFormat="1" ht="22.5" customHeight="1">
      <c r="A60" s="95" t="s">
        <v>34</v>
      </c>
      <c r="B60" s="220">
        <v>120900</v>
      </c>
      <c r="C60" s="93">
        <f t="shared" si="21"/>
        <v>3588.38</v>
      </c>
      <c r="D60" s="92">
        <f t="shared" si="19"/>
        <v>5375</v>
      </c>
      <c r="E60" s="91">
        <f t="shared" si="22"/>
        <v>7254</v>
      </c>
      <c r="F60" s="222">
        <f t="shared" si="23"/>
        <v>1008</v>
      </c>
      <c r="G60" s="89">
        <f t="shared" si="20"/>
        <v>1701</v>
      </c>
      <c r="H60" s="88">
        <f t="shared" si="24"/>
        <v>7254</v>
      </c>
      <c r="I60" s="78"/>
      <c r="J60" s="72">
        <f t="shared" si="25"/>
        <v>3206</v>
      </c>
      <c r="K60" s="87">
        <f t="shared" si="26"/>
        <v>321</v>
      </c>
      <c r="L60" s="86">
        <f t="shared" si="27"/>
        <v>50.38</v>
      </c>
      <c r="M60" s="85">
        <f t="shared" si="28"/>
        <v>11</v>
      </c>
      <c r="N60" s="73"/>
      <c r="O60" s="72">
        <f t="shared" si="29"/>
        <v>916</v>
      </c>
      <c r="P60" s="71">
        <f t="shared" si="30"/>
        <v>92</v>
      </c>
      <c r="Q60" s="57"/>
      <c r="S60" s="50"/>
    </row>
    <row r="61" spans="1:19" s="56" customFormat="1" ht="22.5" customHeight="1">
      <c r="A61" s="95" t="s">
        <v>33</v>
      </c>
      <c r="B61" s="220">
        <v>126300</v>
      </c>
      <c r="C61" s="93">
        <f t="shared" si="21"/>
        <v>3588.38</v>
      </c>
      <c r="D61" s="92">
        <f t="shared" si="19"/>
        <v>5615</v>
      </c>
      <c r="E61" s="91">
        <f t="shared" si="22"/>
        <v>7578</v>
      </c>
      <c r="F61" s="222">
        <f t="shared" si="23"/>
        <v>1008</v>
      </c>
      <c r="G61" s="89">
        <f t="shared" si="20"/>
        <v>1777</v>
      </c>
      <c r="H61" s="88">
        <f t="shared" si="24"/>
        <v>7578</v>
      </c>
      <c r="I61" s="78"/>
      <c r="J61" s="72">
        <f t="shared" si="25"/>
        <v>3206</v>
      </c>
      <c r="K61" s="87">
        <f t="shared" si="26"/>
        <v>321</v>
      </c>
      <c r="L61" s="86">
        <f t="shared" si="27"/>
        <v>50.38</v>
      </c>
      <c r="M61" s="85">
        <f t="shared" si="28"/>
        <v>11</v>
      </c>
      <c r="N61" s="73"/>
      <c r="O61" s="72">
        <f t="shared" si="29"/>
        <v>916</v>
      </c>
      <c r="P61" s="71">
        <f t="shared" si="30"/>
        <v>92</v>
      </c>
      <c r="Q61" s="57"/>
      <c r="S61" s="50"/>
    </row>
    <row r="62" spans="1:19" s="56" customFormat="1" ht="22.5" customHeight="1" thickBot="1">
      <c r="A62" s="84" t="s">
        <v>32</v>
      </c>
      <c r="B62" s="221">
        <v>131700</v>
      </c>
      <c r="C62" s="83">
        <f t="shared" si="21"/>
        <v>3588.38</v>
      </c>
      <c r="D62" s="82">
        <f t="shared" si="19"/>
        <v>5856</v>
      </c>
      <c r="E62" s="81">
        <f t="shared" si="22"/>
        <v>7902</v>
      </c>
      <c r="F62" s="223">
        <f t="shared" si="23"/>
        <v>1008</v>
      </c>
      <c r="G62" s="80">
        <f t="shared" si="20"/>
        <v>1853</v>
      </c>
      <c r="H62" s="79">
        <f t="shared" si="24"/>
        <v>7902</v>
      </c>
      <c r="I62" s="78"/>
      <c r="J62" s="77">
        <f t="shared" si="25"/>
        <v>3206</v>
      </c>
      <c r="K62" s="76">
        <f t="shared" si="26"/>
        <v>321</v>
      </c>
      <c r="L62" s="75">
        <f t="shared" si="27"/>
        <v>50.38</v>
      </c>
      <c r="M62" s="74">
        <f t="shared" si="28"/>
        <v>11</v>
      </c>
      <c r="N62" s="73"/>
      <c r="O62" s="72">
        <f t="shared" si="29"/>
        <v>916</v>
      </c>
      <c r="P62" s="71">
        <f t="shared" si="30"/>
        <v>92</v>
      </c>
      <c r="Q62" s="57"/>
      <c r="S62" s="50"/>
    </row>
    <row r="63" spans="1:19" s="56" customFormat="1" ht="20.25" customHeight="1">
      <c r="A63" s="70" t="s">
        <v>31</v>
      </c>
      <c r="B63" s="69"/>
      <c r="C63" s="68"/>
      <c r="D63" s="67"/>
      <c r="E63" s="66"/>
      <c r="F63" s="65"/>
      <c r="G63" s="65"/>
      <c r="H63" s="64"/>
      <c r="I63" s="63"/>
      <c r="J63" s="62"/>
      <c r="K63" s="62"/>
      <c r="L63" s="61"/>
      <c r="M63" s="60"/>
      <c r="N63" s="59"/>
      <c r="O63" s="58"/>
      <c r="P63" s="58"/>
      <c r="Q63" s="57"/>
      <c r="S63" s="50"/>
    </row>
    <row r="64" spans="1:12" ht="19.5" customHeight="1">
      <c r="A64" s="55" t="s">
        <v>30</v>
      </c>
      <c r="B64" s="7"/>
      <c r="J64" s="4"/>
      <c r="K64" s="4"/>
      <c r="L64" s="14"/>
    </row>
    <row r="65" spans="1:17" s="49" customFormat="1" ht="12.75" customHeight="1">
      <c r="A65" s="55" t="s">
        <v>29</v>
      </c>
      <c r="B65" s="51"/>
      <c r="C65" s="51"/>
      <c r="D65" s="25"/>
      <c r="E65" s="48" t="s">
        <v>28</v>
      </c>
      <c r="F65" s="51"/>
      <c r="G65" s="25"/>
      <c r="H65" s="22"/>
      <c r="I65" s="51"/>
      <c r="J65" s="51"/>
      <c r="K65" s="51"/>
      <c r="L65" s="54"/>
      <c r="M65" s="53"/>
      <c r="N65" s="53"/>
      <c r="O65" s="52"/>
      <c r="P65" s="52"/>
      <c r="Q65" s="51"/>
    </row>
    <row r="66" spans="1:17" s="39" customFormat="1" ht="12.75" customHeight="1">
      <c r="A66" s="48" t="s">
        <v>27</v>
      </c>
      <c r="B66" s="46"/>
      <c r="C66" s="46"/>
      <c r="D66" s="31"/>
      <c r="E66" s="46"/>
      <c r="F66" s="46"/>
      <c r="G66" s="31"/>
      <c r="H66" s="46"/>
      <c r="I66" s="46"/>
      <c r="J66" s="46"/>
      <c r="K66" s="46"/>
      <c r="L66" s="47"/>
      <c r="M66" s="46"/>
      <c r="N66" s="46"/>
      <c r="O66" s="45"/>
      <c r="P66" s="45"/>
      <c r="Q66" s="46"/>
    </row>
    <row r="67" spans="1:17" s="39" customFormat="1" ht="12.75" customHeight="1">
      <c r="A67" s="38" t="s">
        <v>26</v>
      </c>
      <c r="B67" s="46"/>
      <c r="C67" s="46"/>
      <c r="D67" s="44"/>
      <c r="E67" s="44"/>
      <c r="F67" s="46"/>
      <c r="G67" s="44"/>
      <c r="H67" s="44"/>
      <c r="I67" s="44"/>
      <c r="J67" s="46"/>
      <c r="K67" s="46"/>
      <c r="L67" s="47"/>
      <c r="M67" s="46"/>
      <c r="N67" s="46"/>
      <c r="O67" s="45"/>
      <c r="P67" s="45"/>
      <c r="Q67" s="44"/>
    </row>
    <row r="68" spans="1:17" s="39" customFormat="1" ht="12.75" customHeight="1">
      <c r="A68" s="38" t="s">
        <v>25</v>
      </c>
      <c r="B68" s="31"/>
      <c r="C68" s="28"/>
      <c r="D68" s="31"/>
      <c r="E68" s="31"/>
      <c r="F68" s="28"/>
      <c r="G68" s="31"/>
      <c r="H68" s="31"/>
      <c r="I68" s="31"/>
      <c r="J68" s="28"/>
      <c r="K68" s="28"/>
      <c r="L68" s="29"/>
      <c r="M68" s="28"/>
      <c r="N68" s="28"/>
      <c r="Q68" s="31"/>
    </row>
    <row r="69" spans="1:17" s="39" customFormat="1" ht="12.75" customHeight="1">
      <c r="A69" s="43" t="s">
        <v>24</v>
      </c>
      <c r="B69" s="31"/>
      <c r="C69" s="28"/>
      <c r="D69" s="31"/>
      <c r="E69" s="31"/>
      <c r="F69" s="28"/>
      <c r="G69" s="31"/>
      <c r="H69" s="31"/>
      <c r="I69" s="31"/>
      <c r="J69" s="28"/>
      <c r="K69" s="28"/>
      <c r="L69" s="29"/>
      <c r="M69" s="28"/>
      <c r="N69" s="28"/>
      <c r="Q69" s="31"/>
    </row>
    <row r="70" spans="1:17" s="39" customFormat="1" ht="10.5" customHeight="1">
      <c r="A70" s="38" t="s">
        <v>23</v>
      </c>
      <c r="B70" s="31"/>
      <c r="C70" s="28"/>
      <c r="D70" s="31"/>
      <c r="E70" s="31"/>
      <c r="F70" s="28"/>
      <c r="G70" s="31"/>
      <c r="H70" s="31"/>
      <c r="I70" s="31"/>
      <c r="J70" s="28"/>
      <c r="K70" s="28"/>
      <c r="L70" s="29"/>
      <c r="M70" s="28"/>
      <c r="N70" s="28"/>
      <c r="Q70" s="31"/>
    </row>
    <row r="71" spans="1:15" s="39" customFormat="1" ht="10.5" customHeight="1">
      <c r="A71" s="38" t="s">
        <v>22</v>
      </c>
      <c r="B71" s="31"/>
      <c r="C71" s="28"/>
      <c r="D71" s="31"/>
      <c r="E71" s="31"/>
      <c r="F71" s="28"/>
      <c r="G71" s="31"/>
      <c r="H71" s="31"/>
      <c r="I71" s="28"/>
      <c r="J71" s="28"/>
      <c r="K71" s="28"/>
      <c r="L71" s="29"/>
      <c r="M71" s="28"/>
      <c r="N71" s="28"/>
      <c r="O71" s="40"/>
    </row>
    <row r="72" spans="1:15" s="39" customFormat="1" ht="10.5" customHeight="1">
      <c r="A72" s="38" t="s">
        <v>21</v>
      </c>
      <c r="B72" s="31"/>
      <c r="C72" s="28"/>
      <c r="D72" s="31"/>
      <c r="E72" s="31"/>
      <c r="F72" s="28"/>
      <c r="G72" s="31"/>
      <c r="H72" s="31"/>
      <c r="I72" s="28"/>
      <c r="J72" s="28"/>
      <c r="K72" s="28"/>
      <c r="L72" s="29"/>
      <c r="M72" s="28"/>
      <c r="N72" s="28"/>
      <c r="O72" s="40"/>
    </row>
    <row r="73" spans="1:17" s="39" customFormat="1" ht="10.5" customHeight="1">
      <c r="A73" s="38" t="s">
        <v>20</v>
      </c>
      <c r="B73" s="31"/>
      <c r="C73" s="28"/>
      <c r="D73" s="31"/>
      <c r="E73" s="31"/>
      <c r="F73" s="28"/>
      <c r="G73" s="31"/>
      <c r="H73" s="31"/>
      <c r="I73" s="31"/>
      <c r="J73" s="28"/>
      <c r="K73" s="28"/>
      <c r="L73" s="29"/>
      <c r="M73" s="28"/>
      <c r="N73" s="28"/>
      <c r="Q73" s="31"/>
    </row>
    <row r="74" spans="1:17" s="39" customFormat="1" ht="12.75" customHeight="1">
      <c r="A74" s="38" t="s">
        <v>19</v>
      </c>
      <c r="B74" s="38"/>
      <c r="C74" s="28"/>
      <c r="D74" s="28"/>
      <c r="E74" s="28"/>
      <c r="F74" s="38"/>
      <c r="G74" s="28"/>
      <c r="H74" s="28"/>
      <c r="I74" s="28"/>
      <c r="J74" s="38"/>
      <c r="K74" s="38"/>
      <c r="L74" s="42"/>
      <c r="M74" s="38"/>
      <c r="N74" s="41"/>
      <c r="O74" s="41"/>
      <c r="P74" s="41"/>
      <c r="Q74" s="28"/>
    </row>
    <row r="75" spans="1:17" s="39" customFormat="1" ht="12.75" customHeight="1">
      <c r="A75" s="38" t="s">
        <v>18</v>
      </c>
      <c r="B75" s="31"/>
      <c r="C75" s="28"/>
      <c r="D75" s="31"/>
      <c r="E75" s="31"/>
      <c r="F75" s="28"/>
      <c r="G75" s="31"/>
      <c r="H75" s="31"/>
      <c r="I75" s="31"/>
      <c r="J75" s="28"/>
      <c r="K75" s="28"/>
      <c r="L75" s="29"/>
      <c r="M75" s="28"/>
      <c r="N75" s="28"/>
      <c r="O75" s="40"/>
      <c r="Q75" s="31"/>
    </row>
    <row r="76" spans="1:17" s="39" customFormat="1" ht="12.75" customHeight="1">
      <c r="A76" s="38" t="s">
        <v>17</v>
      </c>
      <c r="B76" s="31"/>
      <c r="C76" s="28"/>
      <c r="D76" s="31"/>
      <c r="E76" s="31"/>
      <c r="F76" s="28"/>
      <c r="G76" s="31"/>
      <c r="H76" s="31"/>
      <c r="I76" s="31"/>
      <c r="J76" s="28"/>
      <c r="K76" s="28"/>
      <c r="L76" s="29"/>
      <c r="M76" s="28"/>
      <c r="N76" s="28"/>
      <c r="Q76" s="31"/>
    </row>
    <row r="77" spans="1:17" s="39" customFormat="1" ht="12.75" customHeight="1">
      <c r="A77" s="38" t="s">
        <v>16</v>
      </c>
      <c r="B77" s="31"/>
      <c r="C77" s="28"/>
      <c r="D77" s="31"/>
      <c r="E77" s="31"/>
      <c r="F77" s="28"/>
      <c r="G77" s="31"/>
      <c r="H77" s="31"/>
      <c r="I77" s="31"/>
      <c r="J77" s="28"/>
      <c r="K77" s="28"/>
      <c r="L77" s="29"/>
      <c r="M77" s="28"/>
      <c r="N77" s="28"/>
      <c r="Q77" s="31"/>
    </row>
    <row r="78" spans="1:17" s="39" customFormat="1" ht="12.75" customHeight="1">
      <c r="A78" s="38" t="s">
        <v>15</v>
      </c>
      <c r="B78" s="31"/>
      <c r="C78" s="28"/>
      <c r="D78" s="31"/>
      <c r="E78" s="31"/>
      <c r="F78" s="28"/>
      <c r="G78" s="31"/>
      <c r="H78" s="31"/>
      <c r="I78" s="31"/>
      <c r="J78" s="28"/>
      <c r="K78" s="28"/>
      <c r="L78" s="29"/>
      <c r="M78" s="28"/>
      <c r="N78" s="28"/>
      <c r="Q78" s="31"/>
    </row>
    <row r="79" spans="1:17" s="39" customFormat="1" ht="12.75" customHeight="1">
      <c r="A79" s="38" t="s">
        <v>14</v>
      </c>
      <c r="B79" s="31"/>
      <c r="C79" s="28"/>
      <c r="D79" s="31"/>
      <c r="E79" s="31"/>
      <c r="F79" s="28"/>
      <c r="G79" s="31"/>
      <c r="H79" s="31"/>
      <c r="I79" s="31"/>
      <c r="J79" s="28"/>
      <c r="K79" s="28"/>
      <c r="L79" s="29"/>
      <c r="M79" s="28"/>
      <c r="N79" s="28"/>
      <c r="Q79" s="31"/>
    </row>
    <row r="80" spans="1:17" s="39" customFormat="1" ht="12.75" customHeight="1">
      <c r="A80" s="38" t="s">
        <v>13</v>
      </c>
      <c r="B80" s="31"/>
      <c r="C80" s="28"/>
      <c r="D80" s="31"/>
      <c r="E80" s="31"/>
      <c r="F80" s="28"/>
      <c r="G80" s="31"/>
      <c r="H80" s="31"/>
      <c r="I80" s="31"/>
      <c r="J80" s="28"/>
      <c r="K80" s="28"/>
      <c r="L80" s="29"/>
      <c r="M80" s="28"/>
      <c r="N80" s="28"/>
      <c r="O80" s="40"/>
      <c r="Q80" s="31"/>
    </row>
    <row r="81" spans="1:17" s="39" customFormat="1" ht="12.75" customHeight="1">
      <c r="A81" s="38" t="s">
        <v>12</v>
      </c>
      <c r="B81" s="31"/>
      <c r="C81" s="28"/>
      <c r="D81" s="31"/>
      <c r="E81" s="31"/>
      <c r="F81" s="28"/>
      <c r="G81" s="31"/>
      <c r="H81" s="31"/>
      <c r="I81" s="31"/>
      <c r="J81" s="28"/>
      <c r="K81" s="28"/>
      <c r="L81" s="29"/>
      <c r="M81" s="28"/>
      <c r="N81" s="28"/>
      <c r="Q81" s="31"/>
    </row>
    <row r="82" spans="1:17" s="39" customFormat="1" ht="12.75" customHeight="1">
      <c r="A82" s="38" t="s">
        <v>11</v>
      </c>
      <c r="B82" s="31"/>
      <c r="C82" s="28"/>
      <c r="D82" s="31"/>
      <c r="E82" s="31"/>
      <c r="F82" s="28"/>
      <c r="G82" s="31"/>
      <c r="H82" s="31"/>
      <c r="I82" s="31"/>
      <c r="J82" s="28"/>
      <c r="K82" s="28"/>
      <c r="L82" s="29"/>
      <c r="M82" s="28"/>
      <c r="N82" s="28"/>
      <c r="Q82" s="31"/>
    </row>
    <row r="83" spans="1:17" s="39" customFormat="1" ht="12.75" customHeight="1">
      <c r="A83" s="38" t="s">
        <v>10</v>
      </c>
      <c r="B83" s="31"/>
      <c r="C83" s="28"/>
      <c r="D83" s="31"/>
      <c r="E83" s="31"/>
      <c r="F83" s="28"/>
      <c r="G83" s="31"/>
      <c r="H83" s="31"/>
      <c r="I83" s="31"/>
      <c r="J83" s="28"/>
      <c r="K83" s="28"/>
      <c r="L83" s="29"/>
      <c r="M83" s="28"/>
      <c r="N83" s="28"/>
      <c r="Q83" s="31"/>
    </row>
    <row r="84" spans="1:17" s="34" customFormat="1" ht="12.75" customHeight="1">
      <c r="A84" s="38" t="s">
        <v>9</v>
      </c>
      <c r="B84" s="37"/>
      <c r="C84" s="35"/>
      <c r="D84" s="37"/>
      <c r="E84" s="37"/>
      <c r="F84" s="35"/>
      <c r="G84" s="37"/>
      <c r="H84" s="37"/>
      <c r="I84" s="30"/>
      <c r="J84" s="35"/>
      <c r="K84" s="35"/>
      <c r="L84" s="36"/>
      <c r="M84" s="35"/>
      <c r="N84" s="35"/>
      <c r="Q84" s="30"/>
    </row>
    <row r="85" spans="1:17" s="32" customFormat="1" ht="12.75" customHeight="1">
      <c r="A85" s="13" t="s">
        <v>8</v>
      </c>
      <c r="B85" s="31"/>
      <c r="C85" s="28"/>
      <c r="D85" s="31"/>
      <c r="E85" s="31"/>
      <c r="F85" s="28"/>
      <c r="G85" s="31"/>
      <c r="H85" s="31"/>
      <c r="I85" s="30"/>
      <c r="J85" s="28"/>
      <c r="K85" s="28"/>
      <c r="L85" s="29"/>
      <c r="M85" s="28"/>
      <c r="N85" s="28"/>
      <c r="Q85" s="30"/>
    </row>
    <row r="86" spans="1:17" s="32" customFormat="1" ht="12.75" customHeight="1">
      <c r="A86" s="13" t="s">
        <v>7</v>
      </c>
      <c r="B86" s="31"/>
      <c r="C86" s="28"/>
      <c r="D86" s="31"/>
      <c r="E86" s="31"/>
      <c r="F86" s="28"/>
      <c r="G86" s="31"/>
      <c r="H86" s="31"/>
      <c r="I86" s="30"/>
      <c r="J86" s="28"/>
      <c r="K86" s="28"/>
      <c r="L86" s="29"/>
      <c r="M86" s="28"/>
      <c r="N86" s="33"/>
      <c r="O86" s="33"/>
      <c r="P86" s="33"/>
      <c r="Q86" s="30"/>
    </row>
    <row r="87" spans="1:17" s="26" customFormat="1" ht="12.75" customHeight="1">
      <c r="A87" s="13" t="s">
        <v>145</v>
      </c>
      <c r="B87" s="31"/>
      <c r="C87" s="28"/>
      <c r="D87" s="31"/>
      <c r="E87" s="31"/>
      <c r="F87" s="28"/>
      <c r="G87" s="31"/>
      <c r="H87" s="31"/>
      <c r="I87" s="30"/>
      <c r="J87" s="28"/>
      <c r="K87" s="28"/>
      <c r="L87" s="29"/>
      <c r="M87" s="28"/>
      <c r="Q87" s="27"/>
    </row>
    <row r="88" spans="1:17" s="20" customFormat="1" ht="12.75" customHeight="1">
      <c r="A88" s="13" t="s">
        <v>6</v>
      </c>
      <c r="B88" s="25"/>
      <c r="C88" s="22"/>
      <c r="D88" s="25"/>
      <c r="E88" s="25"/>
      <c r="F88" s="22"/>
      <c r="G88" s="25"/>
      <c r="H88" s="25"/>
      <c r="I88" s="24"/>
      <c r="J88" s="22"/>
      <c r="K88" s="22"/>
      <c r="L88" s="23"/>
      <c r="M88" s="22"/>
      <c r="Q88" s="21"/>
    </row>
    <row r="89" spans="1:19" s="15" customFormat="1" ht="12.75" customHeight="1">
      <c r="A89" s="13" t="s">
        <v>5</v>
      </c>
      <c r="B89" s="7"/>
      <c r="C89" s="10"/>
      <c r="D89" s="8"/>
      <c r="E89" s="7"/>
      <c r="F89" s="9"/>
      <c r="G89" s="8"/>
      <c r="H89" s="7"/>
      <c r="I89" s="3"/>
      <c r="J89" s="4"/>
      <c r="K89" s="4"/>
      <c r="L89" s="14"/>
      <c r="M89" s="4"/>
      <c r="N89" s="19"/>
      <c r="Q89" s="18"/>
      <c r="R89" s="17"/>
      <c r="S89" s="16"/>
    </row>
    <row r="90" spans="1:19" s="15" customFormat="1" ht="12.75" customHeight="1">
      <c r="A90" s="13" t="s">
        <v>4</v>
      </c>
      <c r="B90" s="7"/>
      <c r="C90" s="10"/>
      <c r="D90" s="8"/>
      <c r="E90" s="7"/>
      <c r="F90" s="9"/>
      <c r="G90" s="8"/>
      <c r="H90" s="7"/>
      <c r="I90" s="3"/>
      <c r="J90" s="4"/>
      <c r="K90" s="4"/>
      <c r="L90" s="14"/>
      <c r="M90" s="4"/>
      <c r="N90" s="19"/>
      <c r="Q90" s="18"/>
      <c r="R90" s="17"/>
      <c r="S90" s="16"/>
    </row>
    <row r="91" spans="1:19" s="15" customFormat="1" ht="12.75" customHeight="1">
      <c r="A91" s="13" t="s">
        <v>3</v>
      </c>
      <c r="B91" s="7"/>
      <c r="C91" s="10"/>
      <c r="D91" s="8"/>
      <c r="E91" s="7"/>
      <c r="F91" s="9"/>
      <c r="G91" s="8"/>
      <c r="H91" s="7"/>
      <c r="I91" s="3"/>
      <c r="J91" s="4"/>
      <c r="K91" s="4"/>
      <c r="L91" s="14"/>
      <c r="M91" s="4"/>
      <c r="N91" s="19"/>
      <c r="Q91" s="18"/>
      <c r="R91" s="17"/>
      <c r="S91" s="16"/>
    </row>
    <row r="92" spans="1:12" ht="12.75" customHeight="1">
      <c r="A92" s="13" t="s">
        <v>2</v>
      </c>
      <c r="B92" s="7"/>
      <c r="J92" s="4"/>
      <c r="K92" s="4"/>
      <c r="L92" s="14"/>
    </row>
    <row r="93" spans="1:12" ht="12.75" customHeight="1">
      <c r="A93" s="13" t="s">
        <v>1</v>
      </c>
      <c r="B93" s="7"/>
      <c r="J93" s="4"/>
      <c r="K93" s="4"/>
      <c r="L93" s="14"/>
    </row>
    <row r="94" ht="21">
      <c r="A94" s="13" t="s">
        <v>0</v>
      </c>
    </row>
    <row r="95" ht="21">
      <c r="A95" s="13" t="s">
        <v>146</v>
      </c>
    </row>
  </sheetData>
  <sheetProtection/>
  <mergeCells count="4">
    <mergeCell ref="J3:M3"/>
    <mergeCell ref="J2:M2"/>
    <mergeCell ref="C2:E2"/>
    <mergeCell ref="F2:H2"/>
  </mergeCells>
  <printOptions/>
  <pageMargins left="0" right="0" top="0" bottom="0" header="0.2755905511811024" footer="0"/>
  <pageSetup horizontalDpi="600" verticalDpi="600" orientation="portrait" paperSize="12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44"/>
  <sheetViews>
    <sheetView zoomScale="82" zoomScaleNormal="82" zoomScalePageLayoutView="0" workbookViewId="0" topLeftCell="A1">
      <pane xSplit="1" ySplit="6" topLeftCell="B7" activePane="bottomRight" state="frozen"/>
      <selection pane="topLeft" activeCell="L4" sqref="L4"/>
      <selection pane="topRight" activeCell="L4" sqref="L4"/>
      <selection pane="bottomLeft" activeCell="L4" sqref="L4"/>
      <selection pane="bottomRight" activeCell="AC16" sqref="AC16"/>
    </sheetView>
  </sheetViews>
  <sheetFormatPr defaultColWidth="9.00390625" defaultRowHeight="16.5"/>
  <cols>
    <col min="1" max="1" width="3.75390625" style="169" customWidth="1"/>
    <col min="2" max="3" width="4.00390625" style="167" customWidth="1"/>
    <col min="4" max="4" width="5.75390625" style="167" customWidth="1"/>
    <col min="5" max="6" width="4.00390625" style="167" customWidth="1"/>
    <col min="7" max="7" width="5.125" style="167" customWidth="1"/>
    <col min="8" max="9" width="4.00390625" style="167" customWidth="1"/>
    <col min="10" max="10" width="4.625" style="167" customWidth="1"/>
    <col min="11" max="12" width="4.00390625" style="167" customWidth="1"/>
    <col min="13" max="13" width="5.375" style="167" customWidth="1"/>
    <col min="14" max="15" width="4.00390625" style="167" customWidth="1"/>
    <col min="16" max="16" width="5.375" style="167" customWidth="1"/>
    <col min="17" max="18" width="4.00390625" style="167" customWidth="1"/>
    <col min="19" max="19" width="5.375" style="167" customWidth="1"/>
    <col min="20" max="21" width="4.00390625" style="167" customWidth="1"/>
    <col min="22" max="22" width="5.50390625" style="167" customWidth="1"/>
    <col min="23" max="24" width="4.00390625" style="167" customWidth="1"/>
    <col min="25" max="25" width="5.625" style="167" customWidth="1"/>
    <col min="26" max="27" width="4.00390625" style="167" customWidth="1"/>
    <col min="28" max="28" width="5.50390625" style="167" customWidth="1"/>
    <col min="29" max="29" width="4.25390625" style="167" customWidth="1"/>
    <col min="30" max="30" width="4.00390625" style="167" customWidth="1"/>
    <col min="31" max="31" width="5.625" style="167" customWidth="1"/>
    <col min="32" max="33" width="4.00390625" style="167" customWidth="1"/>
    <col min="34" max="34" width="5.375" style="167" customWidth="1"/>
    <col min="35" max="36" width="4.00390625" style="167" customWidth="1"/>
    <col min="37" max="37" width="5.50390625" style="167" customWidth="1"/>
    <col min="38" max="39" width="4.00390625" style="167" customWidth="1"/>
    <col min="40" max="40" width="5.375" style="167" customWidth="1"/>
    <col min="41" max="42" width="4.00390625" style="167" customWidth="1"/>
    <col min="43" max="43" width="5.00390625" style="167" customWidth="1"/>
    <col min="44" max="45" width="4.00390625" style="167" customWidth="1"/>
    <col min="46" max="46" width="5.375" style="167" customWidth="1"/>
    <col min="47" max="48" width="4.00390625" style="167" customWidth="1"/>
    <col min="49" max="49" width="5.25390625" style="167" customWidth="1"/>
    <col min="50" max="51" width="4.00390625" style="167" customWidth="1"/>
    <col min="52" max="52" width="4.625" style="167" customWidth="1"/>
    <col min="53" max="54" width="4.00390625" style="167" customWidth="1"/>
    <col min="55" max="55" width="4.50390625" style="167" customWidth="1"/>
    <col min="56" max="57" width="4.00390625" style="167" customWidth="1"/>
    <col min="58" max="58" width="4.375" style="167" customWidth="1"/>
    <col min="59" max="60" width="4.00390625" style="167" customWidth="1"/>
    <col min="61" max="61" width="4.625" style="167" customWidth="1"/>
    <col min="62" max="68" width="4.00390625" style="167" customWidth="1"/>
    <col min="69" max="69" width="4.00390625" style="168" customWidth="1"/>
    <col min="70" max="87" width="4.00390625" style="167" customWidth="1"/>
    <col min="88" max="88" width="4.50390625" style="167" customWidth="1"/>
    <col min="89" max="90" width="4.00390625" style="167" customWidth="1"/>
    <col min="91" max="91" width="4.625" style="167" customWidth="1"/>
    <col min="92" max="96" width="4.00390625" style="167" customWidth="1"/>
    <col min="97" max="97" width="4.50390625" style="167" customWidth="1"/>
    <col min="98" max="102" width="4.00390625" style="167" customWidth="1"/>
    <col min="103" max="103" width="4.625" style="167" customWidth="1"/>
    <col min="104" max="108" width="4.00390625" style="167" customWidth="1"/>
    <col min="109" max="109" width="4.50390625" style="167" customWidth="1"/>
    <col min="110" max="111" width="4.00390625" style="167" customWidth="1"/>
    <col min="112" max="112" width="4.625" style="167" customWidth="1"/>
    <col min="113" max="135" width="4.00390625" style="167" customWidth="1"/>
    <col min="136" max="136" width="5.00390625" style="167" customWidth="1"/>
    <col min="137" max="138" width="4.00390625" style="167" customWidth="1"/>
    <col min="139" max="139" width="4.50390625" style="167" customWidth="1"/>
    <col min="140" max="141" width="4.00390625" style="167" customWidth="1"/>
    <col min="142" max="142" width="4.625" style="167" customWidth="1"/>
    <col min="143" max="144" width="4.00390625" style="167" customWidth="1"/>
    <col min="145" max="145" width="4.50390625" style="167" customWidth="1"/>
    <col min="146" max="147" width="4.00390625" style="167" customWidth="1"/>
    <col min="148" max="148" width="4.625" style="167" customWidth="1"/>
    <col min="149" max="150" width="4.00390625" style="167" customWidth="1"/>
    <col min="151" max="151" width="5.00390625" style="167" customWidth="1"/>
    <col min="152" max="181" width="4.00390625" style="167" customWidth="1"/>
    <col min="182" max="16384" width="9.00390625" style="167" customWidth="1"/>
  </cols>
  <sheetData>
    <row r="1" spans="1:181" s="209" customFormat="1" ht="16.5" customHeight="1">
      <c r="A1" s="213"/>
      <c r="B1" s="211" t="s">
        <v>141</v>
      </c>
      <c r="D1" s="217">
        <f>+ROUND($BG$5*0.0469*0.6*1.58,0)</f>
        <v>1058</v>
      </c>
      <c r="E1" s="211" t="s">
        <v>141</v>
      </c>
      <c r="G1" s="217">
        <f>+ROUND($BG$5*0.0469*0.6*1.58,0)</f>
        <v>1058</v>
      </c>
      <c r="H1" s="211" t="s">
        <v>141</v>
      </c>
      <c r="J1" s="218">
        <f>+ROUND($BG$5*0.0469*0.6*1.58,0)</f>
        <v>1058</v>
      </c>
      <c r="K1" s="211" t="s">
        <v>141</v>
      </c>
      <c r="M1" s="217">
        <f>+ROUND($BG$5*0.0469*0.6*1.58,0)</f>
        <v>1058</v>
      </c>
      <c r="N1" s="211" t="s">
        <v>141</v>
      </c>
      <c r="P1" s="217">
        <f>+ROUND($BG$5*0.0469*0.6*1.58,0)</f>
        <v>1058</v>
      </c>
      <c r="Q1" s="211" t="s">
        <v>141</v>
      </c>
      <c r="S1" s="217">
        <f>+ROUND($BG$5*0.0469*0.6*1.58,0)</f>
        <v>1058</v>
      </c>
      <c r="T1" s="211" t="s">
        <v>141</v>
      </c>
      <c r="V1" s="217">
        <f>+ROUND($BG$5*0.0469*0.6*1.58,0)</f>
        <v>1058</v>
      </c>
      <c r="W1" s="211" t="s">
        <v>141</v>
      </c>
      <c r="Y1" s="217">
        <f>+ROUND($BG$5*0.0469*0.6*1.58,0)</f>
        <v>1058</v>
      </c>
      <c r="Z1" s="211" t="s">
        <v>141</v>
      </c>
      <c r="AB1" s="217">
        <f>+ROUND($BG$5*0.0469*0.6*1.58,0)</f>
        <v>1058</v>
      </c>
      <c r="AC1" s="211" t="s">
        <v>141</v>
      </c>
      <c r="AE1" s="217">
        <f>+ROUND($BG$5*0.0469*0.6*1.58,0)</f>
        <v>1058</v>
      </c>
      <c r="AF1" s="211" t="s">
        <v>141</v>
      </c>
      <c r="AH1" s="217">
        <f>+ROUND($BG$5*0.0469*0.6*1.58,0)</f>
        <v>1058</v>
      </c>
      <c r="AI1" s="211" t="s">
        <v>141</v>
      </c>
      <c r="AK1" s="217">
        <f>+ROUND($BG$5*0.0469*0.6*1.58,0)</f>
        <v>1058</v>
      </c>
      <c r="AL1" s="211" t="s">
        <v>141</v>
      </c>
      <c r="AN1" s="217">
        <f>+ROUND($BG$5*0.0469*0.6*1.58,0)</f>
        <v>1058</v>
      </c>
      <c r="AO1" s="211" t="s">
        <v>141</v>
      </c>
      <c r="AQ1" s="217">
        <f>+ROUND($BG$5*0.0469*0.6*1.58,0)</f>
        <v>1058</v>
      </c>
      <c r="AR1" s="211" t="s">
        <v>141</v>
      </c>
      <c r="AT1" s="217">
        <f>+ROUND($BG$5*0.0469*0.6*1.58,0)</f>
        <v>1058</v>
      </c>
      <c r="AU1" s="211" t="s">
        <v>141</v>
      </c>
      <c r="AW1" s="217">
        <f>+ROUND($BG$5*0.0469*0.6*1.58,0)</f>
        <v>1058</v>
      </c>
      <c r="AX1" s="211" t="s">
        <v>141</v>
      </c>
      <c r="AZ1" s="236">
        <f>+ROUND($BG$5*0.0469*0.6*1.58,0)</f>
        <v>1058</v>
      </c>
      <c r="BA1" s="211" t="s">
        <v>141</v>
      </c>
      <c r="BC1" s="236">
        <f>+ROUND($BG$5*0.0469*0.6*1.58,0)</f>
        <v>1058</v>
      </c>
      <c r="BD1" s="211" t="s">
        <v>141</v>
      </c>
      <c r="BF1" s="236">
        <f>+ROUND($BG$5*0.0469*0.6*1.58,0)</f>
        <v>1058</v>
      </c>
      <c r="BG1" s="211" t="s">
        <v>141</v>
      </c>
      <c r="BI1" s="251">
        <f>+ROUND($BG$5*0.0469*0.6*1.58,0)</f>
        <v>1058</v>
      </c>
      <c r="BJ1" s="211" t="s">
        <v>141</v>
      </c>
      <c r="BL1" s="210">
        <f>ROUND($BJ$5*4.69%*60%*1.58,0)</f>
        <v>1067</v>
      </c>
      <c r="BM1" s="211" t="s">
        <v>141</v>
      </c>
      <c r="BO1" s="210">
        <f>ROUND($BM$5*4.69%*60%*1.58,0)</f>
        <v>1120</v>
      </c>
      <c r="BP1" s="211" t="s">
        <v>141</v>
      </c>
      <c r="BR1" s="210">
        <f>ROUND($BP$5*4.69%*60%*1.58,0)</f>
        <v>1174</v>
      </c>
      <c r="BS1" s="211" t="s">
        <v>141</v>
      </c>
      <c r="BU1" s="210">
        <f>ROUND($BS$5*4.69%*60%*1.58,0)</f>
        <v>1227</v>
      </c>
      <c r="BV1" s="211" t="s">
        <v>141</v>
      </c>
      <c r="BX1" s="210">
        <f>ROUND($BV$5*4.69%*60%*1.58,0)</f>
        <v>1280</v>
      </c>
      <c r="BY1" s="211" t="s">
        <v>141</v>
      </c>
      <c r="CA1" s="212">
        <f>ROUND($BY$5*4.69%*60%*1.58,0)</f>
        <v>1347</v>
      </c>
      <c r="CB1" s="211" t="s">
        <v>141</v>
      </c>
      <c r="CD1" s="212">
        <f>ROUND($CB$5*4.69%*60%*1.58,0)</f>
        <v>1414</v>
      </c>
      <c r="CE1" s="211" t="s">
        <v>141</v>
      </c>
      <c r="CG1" s="210">
        <f>ROUND($CE$5*4.69%*60%*1.58,0)</f>
        <v>1481</v>
      </c>
      <c r="CH1" s="211" t="s">
        <v>141</v>
      </c>
      <c r="CJ1" s="210">
        <f>ROUND($CH$5*4.69%*60%*1.58,0)</f>
        <v>1547</v>
      </c>
      <c r="CK1" s="211" t="s">
        <v>141</v>
      </c>
      <c r="CM1" s="210">
        <f>ROUND($CK$5*4.69%*60%*1.58,0)</f>
        <v>1614</v>
      </c>
      <c r="CN1" s="211" t="s">
        <v>141</v>
      </c>
      <c r="CP1" s="210">
        <f>ROUND($CN$5*4.69%*60%*1.58,0)</f>
        <v>1698</v>
      </c>
      <c r="CQ1" s="211" t="s">
        <v>141</v>
      </c>
      <c r="CS1" s="210">
        <f>ROUND($CQ$5*4.69%*60%*1.58,0)</f>
        <v>1783</v>
      </c>
      <c r="CT1" s="211" t="s">
        <v>141</v>
      </c>
      <c r="CV1" s="210">
        <f>ROUND($CT$5*4.69%*60%*1.58,0)</f>
        <v>1867</v>
      </c>
      <c r="CW1" s="211" t="s">
        <v>141</v>
      </c>
      <c r="CY1" s="210">
        <f>ROUND($CW$5*4.69%*60%*1.58,0)</f>
        <v>1952</v>
      </c>
      <c r="CZ1" s="211" t="s">
        <v>141</v>
      </c>
      <c r="DB1" s="210">
        <f>ROUND($CZ$5*4.69%*60%*1.58,0)</f>
        <v>2036</v>
      </c>
      <c r="DC1" s="211" t="s">
        <v>141</v>
      </c>
      <c r="DE1" s="210">
        <f>ROUND($DC$5*4.69%*60%*1.58,0)</f>
        <v>2143</v>
      </c>
      <c r="DF1" s="211" t="s">
        <v>141</v>
      </c>
      <c r="DH1" s="210">
        <f>ROUND($DF$5*4.69%*60%*1.58,0)</f>
        <v>2250</v>
      </c>
      <c r="DI1" s="211" t="s">
        <v>141</v>
      </c>
      <c r="DK1" s="210">
        <f>ROUND($DI$5*4.69%*60%*1.58,0)</f>
        <v>2356</v>
      </c>
      <c r="DL1" s="211" t="s">
        <v>141</v>
      </c>
      <c r="DN1" s="210">
        <f>ROUND($DL$5*4.69%*60%*1.58,0)</f>
        <v>2463</v>
      </c>
      <c r="DO1" s="211" t="s">
        <v>141</v>
      </c>
      <c r="DQ1" s="210">
        <f>ROUND($DO$5*4.69%*60%*1.58,0)</f>
        <v>2570</v>
      </c>
      <c r="DR1" s="211" t="s">
        <v>141</v>
      </c>
      <c r="DT1" s="210">
        <f>ROUND($DR$5*4.69%*60%*1.58,0)</f>
        <v>2703</v>
      </c>
      <c r="DU1" s="211" t="s">
        <v>141</v>
      </c>
      <c r="DW1" s="210">
        <f>ROUND($DU$5*4.69%*60%*1.58,0)</f>
        <v>2837</v>
      </c>
      <c r="DX1" s="211" t="s">
        <v>141</v>
      </c>
      <c r="DZ1" s="210">
        <f>ROUND($DX$5*4.69%*60%*1.58,0)</f>
        <v>2970</v>
      </c>
      <c r="EA1" s="211" t="s">
        <v>141</v>
      </c>
      <c r="EC1" s="210">
        <f>ROUND($EA$5*4.69%*60%*1.58,0)</f>
        <v>3103</v>
      </c>
      <c r="ED1" s="211" t="s">
        <v>141</v>
      </c>
      <c r="EF1" s="210">
        <f>ROUND($ED$5*4.69%*60%*1.58,0)</f>
        <v>3237</v>
      </c>
      <c r="EG1" s="211" t="s">
        <v>141</v>
      </c>
      <c r="EI1" s="210">
        <f>ROUND($EG$5*4.69%*60%*1.58,0)</f>
        <v>3401</v>
      </c>
      <c r="EJ1" s="211" t="s">
        <v>141</v>
      </c>
      <c r="EL1" s="210">
        <f>ROUND($EJ$5*4.69%*60%*1.58,0)</f>
        <v>3566</v>
      </c>
      <c r="EM1" s="211" t="s">
        <v>141</v>
      </c>
      <c r="EO1" s="210">
        <f>ROUND($EM$5*4.69%*60%*1.58,0)</f>
        <v>3730</v>
      </c>
      <c r="EP1" s="211" t="s">
        <v>141</v>
      </c>
      <c r="ER1" s="210">
        <f>ROUND($EP$5*4.69%*60%*1.58,0)</f>
        <v>3895</v>
      </c>
      <c r="ES1" s="211" t="s">
        <v>141</v>
      </c>
      <c r="EU1" s="210">
        <f>ROUND($ES$5*4.69%*60%*1.58,0)</f>
        <v>4095</v>
      </c>
      <c r="EV1" s="211" t="s">
        <v>141</v>
      </c>
      <c r="EX1" s="210">
        <f>ROUND($EV$5*4.69%*60%*1.58,0)</f>
        <v>4295</v>
      </c>
      <c r="EY1" s="211" t="s">
        <v>141</v>
      </c>
      <c r="FA1" s="210">
        <f>ROUND($EY$5*4.69%*60%*1.58,0)</f>
        <v>4495</v>
      </c>
      <c r="FB1" s="211" t="s">
        <v>141</v>
      </c>
      <c r="FD1" s="210">
        <f>ROUND($FB$5*4.69%*60%*1.58,0)</f>
        <v>5135</v>
      </c>
      <c r="FE1" s="211" t="s">
        <v>141</v>
      </c>
      <c r="FG1" s="210">
        <f>ROUND($FE$5*4.69%*60%*1.58,0)</f>
        <v>5375</v>
      </c>
      <c r="FH1" s="211" t="s">
        <v>141</v>
      </c>
      <c r="FJ1" s="210">
        <f>ROUND($FH$5*4.69%*60%*1.58,0)</f>
        <v>5615</v>
      </c>
      <c r="FK1" s="211" t="s">
        <v>141</v>
      </c>
      <c r="FM1" s="210">
        <f>ROUND($FK$5*4.69%*60%*1.58,0)</f>
        <v>5856</v>
      </c>
      <c r="FN1" s="211" t="s">
        <v>141</v>
      </c>
      <c r="FP1" s="210">
        <f>ROUND($FN$5*4.69%*60%*1.58,0)</f>
        <v>6096</v>
      </c>
      <c r="FQ1" s="211" t="s">
        <v>141</v>
      </c>
      <c r="FS1" s="210">
        <f>ROUND($FQ$5*4.69%*60%*1.58,0)</f>
        <v>6336</v>
      </c>
      <c r="FT1" s="211" t="s">
        <v>141</v>
      </c>
      <c r="FV1" s="210">
        <f>ROUND($FT$5*4.69%*60%*1.58,0)</f>
        <v>6576</v>
      </c>
      <c r="FW1" s="211" t="s">
        <v>141</v>
      </c>
      <c r="FY1" s="210">
        <f>ROUND($FW$5*4.69%*60%*1.58,0)</f>
        <v>6669</v>
      </c>
    </row>
    <row r="2" spans="1:181" s="205" customFormat="1" ht="16.5" customHeight="1">
      <c r="A2" s="208"/>
      <c r="B2" s="207" t="s">
        <v>140</v>
      </c>
      <c r="D2" s="205">
        <f>ROUND($BG$5*4.69%*30%,0)</f>
        <v>335</v>
      </c>
      <c r="E2" s="207" t="s">
        <v>140</v>
      </c>
      <c r="G2" s="205">
        <f>ROUND($BG$5*4.69%*30%,0)</f>
        <v>335</v>
      </c>
      <c r="H2" s="207" t="s">
        <v>140</v>
      </c>
      <c r="J2" s="205">
        <f>ROUND($BG$5*4.69%*30%,0)</f>
        <v>335</v>
      </c>
      <c r="K2" s="207" t="s">
        <v>140</v>
      </c>
      <c r="M2" s="205">
        <f>ROUND($BG$5*4.69%*30%,0)</f>
        <v>335</v>
      </c>
      <c r="N2" s="207" t="s">
        <v>140</v>
      </c>
      <c r="P2" s="205">
        <f>ROUND($BG$5*4.69%*30%,0)</f>
        <v>335</v>
      </c>
      <c r="Q2" s="207" t="s">
        <v>140</v>
      </c>
      <c r="S2" s="205">
        <f>ROUND($BG$5*4.69%*30%,0)</f>
        <v>335</v>
      </c>
      <c r="T2" s="207" t="s">
        <v>140</v>
      </c>
      <c r="V2" s="205">
        <f>ROUND($BG$5*4.69%*30%,0)</f>
        <v>335</v>
      </c>
      <c r="W2" s="207" t="s">
        <v>140</v>
      </c>
      <c r="Y2" s="205">
        <f>ROUND($BG$5*4.69%*30%,0)</f>
        <v>335</v>
      </c>
      <c r="Z2" s="207" t="s">
        <v>140</v>
      </c>
      <c r="AB2" s="205">
        <f>ROUND($BG$5*4.69%*30%,0)</f>
        <v>335</v>
      </c>
      <c r="AC2" s="207" t="s">
        <v>140</v>
      </c>
      <c r="AE2" s="205">
        <f>ROUND($BG$5*4.69%*30%,0)</f>
        <v>335</v>
      </c>
      <c r="AF2" s="207" t="s">
        <v>140</v>
      </c>
      <c r="AH2" s="205">
        <f>ROUND($BG$5*4.69%*30%,0)</f>
        <v>335</v>
      </c>
      <c r="AI2" s="207" t="s">
        <v>140</v>
      </c>
      <c r="AK2" s="205">
        <f>ROUND($BG$5*4.69%*30%,0)</f>
        <v>335</v>
      </c>
      <c r="AL2" s="207" t="s">
        <v>140</v>
      </c>
      <c r="AN2" s="205">
        <f>ROUND($BG$5*4.69%*30%,0)</f>
        <v>335</v>
      </c>
      <c r="AO2" s="207" t="s">
        <v>140</v>
      </c>
      <c r="AQ2" s="205">
        <f>ROUND($BG$5*4.69%*30%,0)</f>
        <v>335</v>
      </c>
      <c r="AR2" s="207" t="s">
        <v>140</v>
      </c>
      <c r="AT2" s="205">
        <f>ROUND($BG$5*4.69%*30%,0)</f>
        <v>335</v>
      </c>
      <c r="AU2" s="207" t="s">
        <v>140</v>
      </c>
      <c r="AW2" s="205">
        <f>ROUND($BG$5*4.69%*30%,0)</f>
        <v>335</v>
      </c>
      <c r="AX2" s="207" t="s">
        <v>140</v>
      </c>
      <c r="AZ2" s="205">
        <f>ROUND($BG$5*4.69%*30%,0)</f>
        <v>335</v>
      </c>
      <c r="BA2" s="207" t="s">
        <v>140</v>
      </c>
      <c r="BC2" s="205">
        <f>ROUND($BG$5*4.69%*30%,0)</f>
        <v>335</v>
      </c>
      <c r="BD2" s="207" t="s">
        <v>140</v>
      </c>
      <c r="BF2" s="205">
        <f>ROUND($BG$5*4.69%*30%,0)</f>
        <v>335</v>
      </c>
      <c r="BG2" s="207" t="s">
        <v>140</v>
      </c>
      <c r="BI2" s="250">
        <f>ROUND($BG$5*4.69%*30%,0)</f>
        <v>335</v>
      </c>
      <c r="BJ2" s="207" t="s">
        <v>140</v>
      </c>
      <c r="BL2" s="206">
        <f>ROUND($BJ$5*4.69%*30%,0)</f>
        <v>338</v>
      </c>
      <c r="BM2" s="207" t="s">
        <v>140</v>
      </c>
      <c r="BO2" s="206">
        <f>ROUND($BM$5*4.69%*30%,0)</f>
        <v>355</v>
      </c>
      <c r="BP2" s="207" t="s">
        <v>140</v>
      </c>
      <c r="BR2" s="206">
        <f>ROUND($BP$5*4.69%*30%,0)</f>
        <v>371</v>
      </c>
      <c r="BS2" s="207" t="s">
        <v>140</v>
      </c>
      <c r="BU2" s="206">
        <f>ROUND($BS$5*4.69%*30%,0)</f>
        <v>388</v>
      </c>
      <c r="BV2" s="207" t="s">
        <v>140</v>
      </c>
      <c r="BX2" s="206">
        <f>ROUND($BV$5*4.69%*30%,0)</f>
        <v>405</v>
      </c>
      <c r="BY2" s="207" t="s">
        <v>140</v>
      </c>
      <c r="CA2" s="206">
        <f>ROUND($BY$5*4.69%*30%,0)</f>
        <v>426</v>
      </c>
      <c r="CB2" s="207" t="s">
        <v>140</v>
      </c>
      <c r="CD2" s="206">
        <f>ROUND($CB$5*4.69%*30%,0)</f>
        <v>447</v>
      </c>
      <c r="CE2" s="207" t="s">
        <v>140</v>
      </c>
      <c r="CG2" s="206">
        <f>ROUND($CE$5*4.69%*30%,0)</f>
        <v>469</v>
      </c>
      <c r="CH2" s="207" t="s">
        <v>140</v>
      </c>
      <c r="CJ2" s="206">
        <f>ROUND($CH$5*4.69%*30%,0)</f>
        <v>490</v>
      </c>
      <c r="CK2" s="207" t="s">
        <v>140</v>
      </c>
      <c r="CM2" s="206">
        <f>ROUND($CK$5*4.69%*30%,0)</f>
        <v>511</v>
      </c>
      <c r="CN2" s="207" t="s">
        <v>140</v>
      </c>
      <c r="CP2" s="206">
        <f>ROUND($CN$5*4.69%*30%,0)</f>
        <v>537</v>
      </c>
      <c r="CQ2" s="207" t="s">
        <v>140</v>
      </c>
      <c r="CS2" s="206">
        <f>ROUND($CQ$5*4.69%*30%,0)</f>
        <v>564</v>
      </c>
      <c r="CT2" s="207" t="s">
        <v>140</v>
      </c>
      <c r="CV2" s="206">
        <f>ROUND($CT$5*4.69%*30%,0)</f>
        <v>591</v>
      </c>
      <c r="CW2" s="207" t="s">
        <v>140</v>
      </c>
      <c r="CY2" s="206">
        <f>ROUND($CW$5*4.69%*30%,0)</f>
        <v>618</v>
      </c>
      <c r="CZ2" s="207" t="s">
        <v>140</v>
      </c>
      <c r="DB2" s="206">
        <f>ROUND($CZ$5*4.69%*30%,0)</f>
        <v>644</v>
      </c>
      <c r="DC2" s="207" t="s">
        <v>140</v>
      </c>
      <c r="DE2" s="206">
        <f>ROUND($DC$5*4.69%*30%,0)</f>
        <v>678</v>
      </c>
      <c r="DF2" s="207" t="s">
        <v>140</v>
      </c>
      <c r="DH2" s="206">
        <f>ROUND($DF$5*4.69%*30%,0)</f>
        <v>712</v>
      </c>
      <c r="DI2" s="207" t="s">
        <v>140</v>
      </c>
      <c r="DK2" s="206">
        <f>ROUND($DI$5*4.69%*30%,0)</f>
        <v>746</v>
      </c>
      <c r="DL2" s="207" t="s">
        <v>140</v>
      </c>
      <c r="DN2" s="206">
        <f>ROUND($DL$5*4.69%*30%,0)</f>
        <v>779</v>
      </c>
      <c r="DO2" s="207" t="s">
        <v>140</v>
      </c>
      <c r="DQ2" s="206">
        <f>ROUND($DO$5*4.69%*30%,0)</f>
        <v>813</v>
      </c>
      <c r="DR2" s="207" t="s">
        <v>140</v>
      </c>
      <c r="DT2" s="206">
        <f>ROUND($DR$5*4.69%*30%,0)</f>
        <v>855</v>
      </c>
      <c r="DU2" s="207" t="s">
        <v>140</v>
      </c>
      <c r="DW2" s="206">
        <f>ROUND($DU$5*4.69%*30%,0)</f>
        <v>898</v>
      </c>
      <c r="DX2" s="207" t="s">
        <v>140</v>
      </c>
      <c r="DZ2" s="206">
        <f>ROUND($DX$5*4.69%*30%,0)</f>
        <v>940</v>
      </c>
      <c r="EA2" s="207" t="s">
        <v>140</v>
      </c>
      <c r="EC2" s="206">
        <f>ROUND($EA$5*4.69%*30%,0)</f>
        <v>982</v>
      </c>
      <c r="ED2" s="207" t="s">
        <v>140</v>
      </c>
      <c r="EF2" s="206">
        <f>ROUND($ED$5*4.69%*30%,0)</f>
        <v>1024</v>
      </c>
      <c r="EG2" s="207" t="s">
        <v>140</v>
      </c>
      <c r="EI2" s="206">
        <f>ROUND($EG$5*4.69%*30%,0)</f>
        <v>1076</v>
      </c>
      <c r="EJ2" s="207" t="s">
        <v>140</v>
      </c>
      <c r="EL2" s="206">
        <f>ROUND($EJ$5*4.69%*30%,0)</f>
        <v>1128</v>
      </c>
      <c r="EM2" s="207" t="s">
        <v>140</v>
      </c>
      <c r="EO2" s="206">
        <f>ROUND($EM$5*4.69%*30%,0)</f>
        <v>1180</v>
      </c>
      <c r="EP2" s="207" t="s">
        <v>140</v>
      </c>
      <c r="ER2" s="206">
        <f>ROUND($EP$5*4.69%*30%,0)</f>
        <v>1233</v>
      </c>
      <c r="ES2" s="207" t="s">
        <v>140</v>
      </c>
      <c r="EU2" s="206">
        <f>ROUND($ES$5*4.69%*30%,0)</f>
        <v>1296</v>
      </c>
      <c r="EV2" s="207" t="s">
        <v>140</v>
      </c>
      <c r="EX2" s="206">
        <f>ROUND($EV$5*4.69%*30%,0)</f>
        <v>1359</v>
      </c>
      <c r="EY2" s="207" t="s">
        <v>140</v>
      </c>
      <c r="FA2" s="206">
        <f>ROUND($EY$5*4.69%*30%,0)</f>
        <v>1422</v>
      </c>
      <c r="FB2" s="207" t="s">
        <v>140</v>
      </c>
      <c r="FD2" s="206">
        <f>ROUND($FB$5*4.69%*30%,0)</f>
        <v>1625</v>
      </c>
      <c r="FE2" s="207" t="s">
        <v>140</v>
      </c>
      <c r="FG2" s="206">
        <f>ROUND($FE$5*4.69%*30%,0)</f>
        <v>1701</v>
      </c>
      <c r="FH2" s="207" t="s">
        <v>140</v>
      </c>
      <c r="FJ2" s="206">
        <f>ROUND($FH$5*4.69%*30%,0)</f>
        <v>1777</v>
      </c>
      <c r="FK2" s="207" t="s">
        <v>140</v>
      </c>
      <c r="FM2" s="206">
        <f>ROUND($FK$5*4.69%*30%,0)</f>
        <v>1853</v>
      </c>
      <c r="FN2" s="207" t="s">
        <v>140</v>
      </c>
      <c r="FP2" s="206">
        <f>ROUND($FN$5*4.69%*30%,0)</f>
        <v>1929</v>
      </c>
      <c r="FQ2" s="207" t="s">
        <v>140</v>
      </c>
      <c r="FS2" s="206">
        <f>ROUND($FQ$5*4.69%*30%,0)</f>
        <v>2005</v>
      </c>
      <c r="FT2" s="207" t="s">
        <v>140</v>
      </c>
      <c r="FV2" s="206">
        <f>ROUND($FT$5*4.69%*30%,0)</f>
        <v>2081</v>
      </c>
      <c r="FW2" s="207" t="s">
        <v>140</v>
      </c>
      <c r="FY2" s="206">
        <f>ROUND($FW$5*4.69%*30%,0)</f>
        <v>2111</v>
      </c>
    </row>
    <row r="3" ht="4.5" customHeight="1" thickBot="1"/>
    <row r="4" spans="1:181" s="202" customFormat="1" ht="16.5" customHeight="1">
      <c r="A4" s="292"/>
      <c r="B4" s="263" t="s">
        <v>139</v>
      </c>
      <c r="C4" s="264"/>
      <c r="D4" s="204"/>
      <c r="E4" s="263" t="s">
        <v>139</v>
      </c>
      <c r="F4" s="264"/>
      <c r="G4" s="203"/>
      <c r="H4" s="263" t="s">
        <v>139</v>
      </c>
      <c r="I4" s="264"/>
      <c r="J4" s="203"/>
      <c r="K4" s="263" t="s">
        <v>139</v>
      </c>
      <c r="L4" s="264"/>
      <c r="M4" s="203"/>
      <c r="N4" s="263" t="s">
        <v>139</v>
      </c>
      <c r="O4" s="264"/>
      <c r="P4" s="203"/>
      <c r="Q4" s="263" t="s">
        <v>139</v>
      </c>
      <c r="R4" s="264"/>
      <c r="S4" s="203"/>
      <c r="T4" s="263" t="s">
        <v>139</v>
      </c>
      <c r="U4" s="264"/>
      <c r="V4" s="203"/>
      <c r="W4" s="263" t="s">
        <v>139</v>
      </c>
      <c r="X4" s="264"/>
      <c r="Y4" s="203"/>
      <c r="Z4" s="263" t="s">
        <v>139</v>
      </c>
      <c r="AA4" s="264"/>
      <c r="AB4" s="203"/>
      <c r="AC4" s="263" t="s">
        <v>139</v>
      </c>
      <c r="AD4" s="264"/>
      <c r="AE4" s="203"/>
      <c r="AF4" s="263" t="s">
        <v>139</v>
      </c>
      <c r="AG4" s="264"/>
      <c r="AH4" s="203"/>
      <c r="AI4" s="263" t="s">
        <v>139</v>
      </c>
      <c r="AJ4" s="264"/>
      <c r="AK4" s="203"/>
      <c r="AL4" s="263" t="s">
        <v>139</v>
      </c>
      <c r="AM4" s="264"/>
      <c r="AN4" s="203"/>
      <c r="AO4" s="263" t="s">
        <v>139</v>
      </c>
      <c r="AP4" s="264"/>
      <c r="AQ4" s="203"/>
      <c r="AR4" s="263" t="s">
        <v>139</v>
      </c>
      <c r="AS4" s="264"/>
      <c r="AT4" s="203"/>
      <c r="AU4" s="263" t="s">
        <v>139</v>
      </c>
      <c r="AV4" s="264"/>
      <c r="AW4" s="203"/>
      <c r="AX4" s="263" t="s">
        <v>139</v>
      </c>
      <c r="AY4" s="264"/>
      <c r="AZ4" s="203"/>
      <c r="BA4" s="263" t="s">
        <v>139</v>
      </c>
      <c r="BB4" s="264"/>
      <c r="BC4" s="203"/>
      <c r="BD4" s="263" t="s">
        <v>139</v>
      </c>
      <c r="BE4" s="264"/>
      <c r="BF4" s="203"/>
      <c r="BG4" s="263" t="s">
        <v>139</v>
      </c>
      <c r="BH4" s="264"/>
      <c r="BI4" s="203"/>
      <c r="BJ4" s="263" t="s">
        <v>139</v>
      </c>
      <c r="BK4" s="264"/>
      <c r="BL4" s="203"/>
      <c r="BM4" s="263" t="s">
        <v>139</v>
      </c>
      <c r="BN4" s="264"/>
      <c r="BO4" s="203"/>
      <c r="BP4" s="263" t="s">
        <v>139</v>
      </c>
      <c r="BQ4" s="264"/>
      <c r="BR4" s="203"/>
      <c r="BS4" s="263" t="s">
        <v>139</v>
      </c>
      <c r="BT4" s="264"/>
      <c r="BU4" s="203"/>
      <c r="BV4" s="263" t="s">
        <v>139</v>
      </c>
      <c r="BW4" s="264"/>
      <c r="BX4" s="203"/>
      <c r="BY4" s="263" t="s">
        <v>139</v>
      </c>
      <c r="BZ4" s="264"/>
      <c r="CA4" s="203"/>
      <c r="CB4" s="263" t="s">
        <v>139</v>
      </c>
      <c r="CC4" s="264"/>
      <c r="CD4" s="203"/>
      <c r="CE4" s="263" t="s">
        <v>139</v>
      </c>
      <c r="CF4" s="264"/>
      <c r="CG4" s="203"/>
      <c r="CH4" s="263" t="s">
        <v>139</v>
      </c>
      <c r="CI4" s="264"/>
      <c r="CJ4" s="203"/>
      <c r="CK4" s="263" t="s">
        <v>139</v>
      </c>
      <c r="CL4" s="264"/>
      <c r="CM4" s="203"/>
      <c r="CN4" s="263" t="s">
        <v>139</v>
      </c>
      <c r="CO4" s="264"/>
      <c r="CP4" s="203"/>
      <c r="CQ4" s="263" t="s">
        <v>139</v>
      </c>
      <c r="CR4" s="264"/>
      <c r="CS4" s="203"/>
      <c r="CT4" s="263" t="s">
        <v>139</v>
      </c>
      <c r="CU4" s="264"/>
      <c r="CV4" s="203"/>
      <c r="CW4" s="263" t="s">
        <v>139</v>
      </c>
      <c r="CX4" s="264"/>
      <c r="CY4" s="203"/>
      <c r="CZ4" s="263" t="s">
        <v>139</v>
      </c>
      <c r="DA4" s="264"/>
      <c r="DB4" s="203"/>
      <c r="DC4" s="263" t="s">
        <v>139</v>
      </c>
      <c r="DD4" s="264"/>
      <c r="DE4" s="203"/>
      <c r="DF4" s="263" t="s">
        <v>139</v>
      </c>
      <c r="DG4" s="264"/>
      <c r="DH4" s="203"/>
      <c r="DI4" s="263" t="s">
        <v>139</v>
      </c>
      <c r="DJ4" s="264"/>
      <c r="DK4" s="203"/>
      <c r="DL4" s="263" t="s">
        <v>139</v>
      </c>
      <c r="DM4" s="264"/>
      <c r="DN4" s="203"/>
      <c r="DO4" s="263" t="s">
        <v>139</v>
      </c>
      <c r="DP4" s="264"/>
      <c r="DQ4" s="203"/>
      <c r="DR4" s="263" t="s">
        <v>139</v>
      </c>
      <c r="DS4" s="264"/>
      <c r="DT4" s="203"/>
      <c r="DU4" s="263" t="s">
        <v>139</v>
      </c>
      <c r="DV4" s="264"/>
      <c r="DW4" s="203"/>
      <c r="DX4" s="263" t="s">
        <v>139</v>
      </c>
      <c r="DY4" s="264"/>
      <c r="DZ4" s="203"/>
      <c r="EA4" s="263" t="s">
        <v>139</v>
      </c>
      <c r="EB4" s="264"/>
      <c r="EC4" s="203"/>
      <c r="ED4" s="263" t="s">
        <v>139</v>
      </c>
      <c r="EE4" s="264"/>
      <c r="EF4" s="203"/>
      <c r="EG4" s="263" t="s">
        <v>139</v>
      </c>
      <c r="EH4" s="264"/>
      <c r="EI4" s="203"/>
      <c r="EJ4" s="263" t="s">
        <v>139</v>
      </c>
      <c r="EK4" s="264"/>
      <c r="EL4" s="203"/>
      <c r="EM4" s="263" t="s">
        <v>139</v>
      </c>
      <c r="EN4" s="264"/>
      <c r="EO4" s="203"/>
      <c r="EP4" s="263" t="s">
        <v>139</v>
      </c>
      <c r="EQ4" s="264"/>
      <c r="ER4" s="203"/>
      <c r="ES4" s="263" t="s">
        <v>139</v>
      </c>
      <c r="ET4" s="264"/>
      <c r="EU4" s="203"/>
      <c r="EV4" s="263" t="s">
        <v>139</v>
      </c>
      <c r="EW4" s="264"/>
      <c r="EX4" s="203"/>
      <c r="EY4" s="263" t="s">
        <v>139</v>
      </c>
      <c r="EZ4" s="264"/>
      <c r="FA4" s="203"/>
      <c r="FB4" s="263" t="s">
        <v>139</v>
      </c>
      <c r="FC4" s="264"/>
      <c r="FD4" s="203"/>
      <c r="FE4" s="263" t="s">
        <v>139</v>
      </c>
      <c r="FF4" s="264"/>
      <c r="FG4" s="203"/>
      <c r="FH4" s="263" t="s">
        <v>139</v>
      </c>
      <c r="FI4" s="264"/>
      <c r="FJ4" s="203"/>
      <c r="FK4" s="263" t="s">
        <v>139</v>
      </c>
      <c r="FL4" s="264"/>
      <c r="FM4" s="203"/>
      <c r="FN4" s="263" t="s">
        <v>139</v>
      </c>
      <c r="FO4" s="264"/>
      <c r="FP4" s="203"/>
      <c r="FQ4" s="263" t="s">
        <v>139</v>
      </c>
      <c r="FR4" s="264"/>
      <c r="FS4" s="203"/>
      <c r="FT4" s="263" t="s">
        <v>139</v>
      </c>
      <c r="FU4" s="264"/>
      <c r="FV4" s="203"/>
      <c r="FW4" s="263" t="s">
        <v>139</v>
      </c>
      <c r="FX4" s="264"/>
      <c r="FY4" s="203"/>
    </row>
    <row r="5" spans="1:181" ht="20.25" customHeight="1">
      <c r="A5" s="293"/>
      <c r="B5" s="268">
        <v>1500</v>
      </c>
      <c r="C5" s="269"/>
      <c r="D5" s="270"/>
      <c r="E5" s="268">
        <v>3000</v>
      </c>
      <c r="F5" s="269"/>
      <c r="G5" s="270"/>
      <c r="H5" s="268">
        <v>4500</v>
      </c>
      <c r="I5" s="269"/>
      <c r="J5" s="270"/>
      <c r="K5" s="268">
        <v>6000</v>
      </c>
      <c r="L5" s="269"/>
      <c r="M5" s="270"/>
      <c r="N5" s="268">
        <v>7500</v>
      </c>
      <c r="O5" s="269"/>
      <c r="P5" s="270"/>
      <c r="Q5" s="268">
        <v>8700</v>
      </c>
      <c r="R5" s="269"/>
      <c r="S5" s="270"/>
      <c r="T5" s="268">
        <v>9900</v>
      </c>
      <c r="U5" s="269"/>
      <c r="V5" s="270"/>
      <c r="W5" s="268">
        <v>11100</v>
      </c>
      <c r="X5" s="269"/>
      <c r="Y5" s="270"/>
      <c r="Z5" s="265">
        <v>12540</v>
      </c>
      <c r="AA5" s="266"/>
      <c r="AB5" s="271"/>
      <c r="AC5" s="265">
        <v>13500</v>
      </c>
      <c r="AD5" s="266"/>
      <c r="AE5" s="267"/>
      <c r="AF5" s="265">
        <v>15840</v>
      </c>
      <c r="AG5" s="266"/>
      <c r="AH5" s="271"/>
      <c r="AI5" s="265">
        <v>16500</v>
      </c>
      <c r="AJ5" s="280"/>
      <c r="AK5" s="291"/>
      <c r="AL5" s="265">
        <v>17280</v>
      </c>
      <c r="AM5" s="266"/>
      <c r="AN5" s="271"/>
      <c r="AO5" s="265">
        <v>17880</v>
      </c>
      <c r="AP5" s="266"/>
      <c r="AQ5" s="271"/>
      <c r="AR5" s="272">
        <v>19047</v>
      </c>
      <c r="AS5" s="273"/>
      <c r="AT5" s="271"/>
      <c r="AU5" s="272">
        <v>20008</v>
      </c>
      <c r="AV5" s="273"/>
      <c r="AW5" s="267"/>
      <c r="AX5" s="265">
        <v>21009</v>
      </c>
      <c r="AY5" s="266"/>
      <c r="AZ5" s="267"/>
      <c r="BA5" s="274">
        <v>22000</v>
      </c>
      <c r="BB5" s="275"/>
      <c r="BC5" s="276"/>
      <c r="BD5" s="265">
        <v>23100</v>
      </c>
      <c r="BE5" s="266"/>
      <c r="BF5" s="267"/>
      <c r="BG5" s="277">
        <v>23800</v>
      </c>
      <c r="BH5" s="278"/>
      <c r="BI5" s="279"/>
      <c r="BJ5" s="265">
        <v>24000</v>
      </c>
      <c r="BK5" s="280"/>
      <c r="BL5" s="281"/>
      <c r="BM5" s="265">
        <v>25200</v>
      </c>
      <c r="BN5" s="282"/>
      <c r="BO5" s="267"/>
      <c r="BP5" s="268">
        <v>26400</v>
      </c>
      <c r="BQ5" s="269"/>
      <c r="BR5" s="286"/>
      <c r="BS5" s="265">
        <v>27600</v>
      </c>
      <c r="BT5" s="266"/>
      <c r="BU5" s="271"/>
      <c r="BV5" s="265">
        <v>28800</v>
      </c>
      <c r="BW5" s="266"/>
      <c r="BX5" s="271"/>
      <c r="BY5" s="265">
        <v>30300</v>
      </c>
      <c r="BZ5" s="266"/>
      <c r="CA5" s="271"/>
      <c r="CB5" s="265">
        <v>31800</v>
      </c>
      <c r="CC5" s="266"/>
      <c r="CD5" s="271"/>
      <c r="CE5" s="265">
        <v>33300</v>
      </c>
      <c r="CF5" s="266"/>
      <c r="CG5" s="271"/>
      <c r="CH5" s="265">
        <v>34800</v>
      </c>
      <c r="CI5" s="266"/>
      <c r="CJ5" s="271"/>
      <c r="CK5" s="265">
        <v>36300</v>
      </c>
      <c r="CL5" s="266"/>
      <c r="CM5" s="271"/>
      <c r="CN5" s="265">
        <v>38200</v>
      </c>
      <c r="CO5" s="266"/>
      <c r="CP5" s="271"/>
      <c r="CQ5" s="265">
        <v>40100</v>
      </c>
      <c r="CR5" s="266"/>
      <c r="CS5" s="271"/>
      <c r="CT5" s="265">
        <v>42000</v>
      </c>
      <c r="CU5" s="266"/>
      <c r="CV5" s="271"/>
      <c r="CW5" s="265">
        <v>43900</v>
      </c>
      <c r="CX5" s="266"/>
      <c r="CY5" s="271"/>
      <c r="CZ5" s="265">
        <v>45800</v>
      </c>
      <c r="DA5" s="266"/>
      <c r="DB5" s="271"/>
      <c r="DC5" s="265">
        <v>48200</v>
      </c>
      <c r="DD5" s="266"/>
      <c r="DE5" s="271"/>
      <c r="DF5" s="265">
        <v>50600</v>
      </c>
      <c r="DG5" s="266"/>
      <c r="DH5" s="271"/>
      <c r="DI5" s="265">
        <v>53000</v>
      </c>
      <c r="DJ5" s="266"/>
      <c r="DK5" s="271"/>
      <c r="DL5" s="265">
        <v>55400</v>
      </c>
      <c r="DM5" s="266"/>
      <c r="DN5" s="271"/>
      <c r="DO5" s="265">
        <v>57800</v>
      </c>
      <c r="DP5" s="266"/>
      <c r="DQ5" s="271"/>
      <c r="DR5" s="265">
        <v>60800</v>
      </c>
      <c r="DS5" s="266"/>
      <c r="DT5" s="271"/>
      <c r="DU5" s="265">
        <v>63800</v>
      </c>
      <c r="DV5" s="266"/>
      <c r="DW5" s="271"/>
      <c r="DX5" s="265">
        <v>66800</v>
      </c>
      <c r="DY5" s="266"/>
      <c r="DZ5" s="271"/>
      <c r="EA5" s="265">
        <v>69800</v>
      </c>
      <c r="EB5" s="266"/>
      <c r="EC5" s="271"/>
      <c r="ED5" s="265">
        <v>72800</v>
      </c>
      <c r="EE5" s="266"/>
      <c r="EF5" s="271"/>
      <c r="EG5" s="265">
        <v>76500</v>
      </c>
      <c r="EH5" s="266"/>
      <c r="EI5" s="271"/>
      <c r="EJ5" s="265">
        <v>80200</v>
      </c>
      <c r="EK5" s="266"/>
      <c r="EL5" s="267"/>
      <c r="EM5" s="265">
        <v>83900</v>
      </c>
      <c r="EN5" s="266"/>
      <c r="EO5" s="267"/>
      <c r="EP5" s="265">
        <v>87600</v>
      </c>
      <c r="EQ5" s="266"/>
      <c r="ER5" s="267"/>
      <c r="ES5" s="265">
        <v>92100</v>
      </c>
      <c r="ET5" s="266"/>
      <c r="EU5" s="267"/>
      <c r="EV5" s="265">
        <v>96600</v>
      </c>
      <c r="EW5" s="266"/>
      <c r="EX5" s="267"/>
      <c r="EY5" s="265">
        <v>101100</v>
      </c>
      <c r="EZ5" s="266"/>
      <c r="FA5" s="267"/>
      <c r="FB5" s="265">
        <v>115500</v>
      </c>
      <c r="FC5" s="266"/>
      <c r="FD5" s="267"/>
      <c r="FE5" s="265">
        <v>120900</v>
      </c>
      <c r="FF5" s="266"/>
      <c r="FG5" s="267"/>
      <c r="FH5" s="265">
        <v>126300</v>
      </c>
      <c r="FI5" s="266"/>
      <c r="FJ5" s="267"/>
      <c r="FK5" s="265">
        <v>131700</v>
      </c>
      <c r="FL5" s="266"/>
      <c r="FM5" s="267"/>
      <c r="FN5" s="265">
        <v>137100</v>
      </c>
      <c r="FO5" s="266"/>
      <c r="FP5" s="267"/>
      <c r="FQ5" s="265">
        <v>142500</v>
      </c>
      <c r="FR5" s="266"/>
      <c r="FS5" s="267"/>
      <c r="FT5" s="265">
        <v>147900</v>
      </c>
      <c r="FU5" s="266"/>
      <c r="FV5" s="267"/>
      <c r="FW5" s="265">
        <v>150000</v>
      </c>
      <c r="FX5" s="266"/>
      <c r="FY5" s="267"/>
    </row>
    <row r="6" spans="1:181" ht="23.25" customHeight="1" thickBot="1">
      <c r="A6" s="294"/>
      <c r="B6" s="201" t="s">
        <v>138</v>
      </c>
      <c r="C6" s="200" t="s">
        <v>137</v>
      </c>
      <c r="D6" s="199" t="s">
        <v>136</v>
      </c>
      <c r="E6" s="201" t="s">
        <v>138</v>
      </c>
      <c r="F6" s="200" t="s">
        <v>137</v>
      </c>
      <c r="G6" s="199" t="s">
        <v>136</v>
      </c>
      <c r="H6" s="201" t="s">
        <v>138</v>
      </c>
      <c r="I6" s="200" t="s">
        <v>137</v>
      </c>
      <c r="J6" s="199" t="s">
        <v>136</v>
      </c>
      <c r="K6" s="201" t="s">
        <v>138</v>
      </c>
      <c r="L6" s="200" t="s">
        <v>137</v>
      </c>
      <c r="M6" s="199" t="s">
        <v>136</v>
      </c>
      <c r="N6" s="201" t="s">
        <v>138</v>
      </c>
      <c r="O6" s="200" t="s">
        <v>137</v>
      </c>
      <c r="P6" s="199" t="s">
        <v>136</v>
      </c>
      <c r="Q6" s="201" t="s">
        <v>138</v>
      </c>
      <c r="R6" s="200" t="s">
        <v>137</v>
      </c>
      <c r="S6" s="199" t="s">
        <v>136</v>
      </c>
      <c r="T6" s="201" t="s">
        <v>138</v>
      </c>
      <c r="U6" s="200" t="s">
        <v>137</v>
      </c>
      <c r="V6" s="199" t="s">
        <v>136</v>
      </c>
      <c r="W6" s="201" t="s">
        <v>138</v>
      </c>
      <c r="X6" s="200" t="s">
        <v>137</v>
      </c>
      <c r="Y6" s="199" t="s">
        <v>136</v>
      </c>
      <c r="Z6" s="201" t="s">
        <v>138</v>
      </c>
      <c r="AA6" s="200" t="s">
        <v>137</v>
      </c>
      <c r="AB6" s="199" t="s">
        <v>136</v>
      </c>
      <c r="AC6" s="201" t="s">
        <v>138</v>
      </c>
      <c r="AD6" s="200" t="s">
        <v>137</v>
      </c>
      <c r="AE6" s="199" t="s">
        <v>136</v>
      </c>
      <c r="AF6" s="201" t="s">
        <v>138</v>
      </c>
      <c r="AG6" s="200" t="s">
        <v>137</v>
      </c>
      <c r="AH6" s="199" t="s">
        <v>136</v>
      </c>
      <c r="AI6" s="201" t="s">
        <v>138</v>
      </c>
      <c r="AJ6" s="200" t="s">
        <v>137</v>
      </c>
      <c r="AK6" s="199" t="s">
        <v>136</v>
      </c>
      <c r="AL6" s="201" t="s">
        <v>138</v>
      </c>
      <c r="AM6" s="200" t="s">
        <v>137</v>
      </c>
      <c r="AN6" s="199" t="s">
        <v>136</v>
      </c>
      <c r="AO6" s="201" t="s">
        <v>138</v>
      </c>
      <c r="AP6" s="200" t="s">
        <v>137</v>
      </c>
      <c r="AQ6" s="199" t="s">
        <v>136</v>
      </c>
      <c r="AR6" s="201" t="s">
        <v>138</v>
      </c>
      <c r="AS6" s="200" t="s">
        <v>137</v>
      </c>
      <c r="AT6" s="199" t="s">
        <v>136</v>
      </c>
      <c r="AU6" s="201" t="s">
        <v>138</v>
      </c>
      <c r="AV6" s="200" t="s">
        <v>137</v>
      </c>
      <c r="AW6" s="199" t="s">
        <v>136</v>
      </c>
      <c r="AX6" s="201" t="s">
        <v>138</v>
      </c>
      <c r="AY6" s="200" t="s">
        <v>137</v>
      </c>
      <c r="AZ6" s="199" t="s">
        <v>136</v>
      </c>
      <c r="BA6" s="201" t="s">
        <v>138</v>
      </c>
      <c r="BB6" s="200" t="s">
        <v>137</v>
      </c>
      <c r="BC6" s="199" t="s">
        <v>136</v>
      </c>
      <c r="BD6" s="201" t="s">
        <v>138</v>
      </c>
      <c r="BE6" s="200" t="s">
        <v>137</v>
      </c>
      <c r="BF6" s="199" t="s">
        <v>136</v>
      </c>
      <c r="BG6" s="201" t="s">
        <v>138</v>
      </c>
      <c r="BH6" s="200" t="s">
        <v>137</v>
      </c>
      <c r="BI6" s="199" t="s">
        <v>136</v>
      </c>
      <c r="BJ6" s="201" t="s">
        <v>138</v>
      </c>
      <c r="BK6" s="200" t="s">
        <v>137</v>
      </c>
      <c r="BL6" s="199" t="s">
        <v>136</v>
      </c>
      <c r="BM6" s="201" t="s">
        <v>138</v>
      </c>
      <c r="BN6" s="200" t="s">
        <v>137</v>
      </c>
      <c r="BO6" s="199" t="s">
        <v>136</v>
      </c>
      <c r="BP6" s="201" t="s">
        <v>138</v>
      </c>
      <c r="BQ6" s="200" t="s">
        <v>137</v>
      </c>
      <c r="BR6" s="199" t="s">
        <v>136</v>
      </c>
      <c r="BS6" s="201" t="s">
        <v>138</v>
      </c>
      <c r="BT6" s="200" t="s">
        <v>137</v>
      </c>
      <c r="BU6" s="199" t="s">
        <v>136</v>
      </c>
      <c r="BV6" s="201" t="s">
        <v>138</v>
      </c>
      <c r="BW6" s="200" t="s">
        <v>137</v>
      </c>
      <c r="BX6" s="199" t="s">
        <v>136</v>
      </c>
      <c r="BY6" s="201" t="s">
        <v>138</v>
      </c>
      <c r="BZ6" s="200" t="s">
        <v>137</v>
      </c>
      <c r="CA6" s="199" t="s">
        <v>136</v>
      </c>
      <c r="CB6" s="201" t="s">
        <v>138</v>
      </c>
      <c r="CC6" s="200" t="s">
        <v>137</v>
      </c>
      <c r="CD6" s="199" t="s">
        <v>136</v>
      </c>
      <c r="CE6" s="201" t="s">
        <v>138</v>
      </c>
      <c r="CF6" s="200" t="s">
        <v>137</v>
      </c>
      <c r="CG6" s="199" t="s">
        <v>136</v>
      </c>
      <c r="CH6" s="201" t="s">
        <v>138</v>
      </c>
      <c r="CI6" s="200" t="s">
        <v>137</v>
      </c>
      <c r="CJ6" s="199" t="s">
        <v>136</v>
      </c>
      <c r="CK6" s="201" t="s">
        <v>138</v>
      </c>
      <c r="CL6" s="200" t="s">
        <v>137</v>
      </c>
      <c r="CM6" s="199" t="s">
        <v>136</v>
      </c>
      <c r="CN6" s="201" t="s">
        <v>138</v>
      </c>
      <c r="CO6" s="200" t="s">
        <v>137</v>
      </c>
      <c r="CP6" s="199" t="s">
        <v>136</v>
      </c>
      <c r="CQ6" s="201" t="s">
        <v>138</v>
      </c>
      <c r="CR6" s="200" t="s">
        <v>137</v>
      </c>
      <c r="CS6" s="199" t="s">
        <v>136</v>
      </c>
      <c r="CT6" s="201" t="s">
        <v>138</v>
      </c>
      <c r="CU6" s="200" t="s">
        <v>137</v>
      </c>
      <c r="CV6" s="199" t="s">
        <v>136</v>
      </c>
      <c r="CW6" s="201" t="s">
        <v>138</v>
      </c>
      <c r="CX6" s="200" t="s">
        <v>137</v>
      </c>
      <c r="CY6" s="199" t="s">
        <v>136</v>
      </c>
      <c r="CZ6" s="201" t="s">
        <v>138</v>
      </c>
      <c r="DA6" s="200" t="s">
        <v>137</v>
      </c>
      <c r="DB6" s="199" t="s">
        <v>136</v>
      </c>
      <c r="DC6" s="201" t="s">
        <v>138</v>
      </c>
      <c r="DD6" s="200" t="s">
        <v>137</v>
      </c>
      <c r="DE6" s="199" t="s">
        <v>136</v>
      </c>
      <c r="DF6" s="201" t="s">
        <v>138</v>
      </c>
      <c r="DG6" s="200" t="s">
        <v>137</v>
      </c>
      <c r="DH6" s="199" t="s">
        <v>136</v>
      </c>
      <c r="DI6" s="201" t="s">
        <v>138</v>
      </c>
      <c r="DJ6" s="200" t="s">
        <v>137</v>
      </c>
      <c r="DK6" s="199" t="s">
        <v>136</v>
      </c>
      <c r="DL6" s="201" t="s">
        <v>138</v>
      </c>
      <c r="DM6" s="200" t="s">
        <v>137</v>
      </c>
      <c r="DN6" s="199" t="s">
        <v>136</v>
      </c>
      <c r="DO6" s="201" t="s">
        <v>138</v>
      </c>
      <c r="DP6" s="200" t="s">
        <v>137</v>
      </c>
      <c r="DQ6" s="199" t="s">
        <v>136</v>
      </c>
      <c r="DR6" s="201" t="s">
        <v>138</v>
      </c>
      <c r="DS6" s="200" t="s">
        <v>137</v>
      </c>
      <c r="DT6" s="199" t="s">
        <v>136</v>
      </c>
      <c r="DU6" s="201" t="s">
        <v>138</v>
      </c>
      <c r="DV6" s="200" t="s">
        <v>137</v>
      </c>
      <c r="DW6" s="199" t="s">
        <v>136</v>
      </c>
      <c r="DX6" s="201" t="s">
        <v>138</v>
      </c>
      <c r="DY6" s="200" t="s">
        <v>137</v>
      </c>
      <c r="DZ6" s="199" t="s">
        <v>136</v>
      </c>
      <c r="EA6" s="201" t="s">
        <v>138</v>
      </c>
      <c r="EB6" s="200" t="s">
        <v>137</v>
      </c>
      <c r="EC6" s="199" t="s">
        <v>136</v>
      </c>
      <c r="ED6" s="201" t="s">
        <v>138</v>
      </c>
      <c r="EE6" s="200" t="s">
        <v>137</v>
      </c>
      <c r="EF6" s="199" t="s">
        <v>136</v>
      </c>
      <c r="EG6" s="201" t="s">
        <v>138</v>
      </c>
      <c r="EH6" s="200" t="s">
        <v>137</v>
      </c>
      <c r="EI6" s="199" t="s">
        <v>136</v>
      </c>
      <c r="EJ6" s="201" t="s">
        <v>138</v>
      </c>
      <c r="EK6" s="200" t="s">
        <v>137</v>
      </c>
      <c r="EL6" s="199" t="s">
        <v>136</v>
      </c>
      <c r="EM6" s="201" t="s">
        <v>138</v>
      </c>
      <c r="EN6" s="200" t="s">
        <v>137</v>
      </c>
      <c r="EO6" s="199" t="s">
        <v>136</v>
      </c>
      <c r="EP6" s="201" t="s">
        <v>138</v>
      </c>
      <c r="EQ6" s="200" t="s">
        <v>137</v>
      </c>
      <c r="ER6" s="199" t="s">
        <v>136</v>
      </c>
      <c r="ES6" s="201" t="s">
        <v>138</v>
      </c>
      <c r="ET6" s="200" t="s">
        <v>137</v>
      </c>
      <c r="EU6" s="199" t="s">
        <v>136</v>
      </c>
      <c r="EV6" s="201" t="s">
        <v>138</v>
      </c>
      <c r="EW6" s="200" t="s">
        <v>137</v>
      </c>
      <c r="EX6" s="199" t="s">
        <v>136</v>
      </c>
      <c r="EY6" s="201" t="s">
        <v>138</v>
      </c>
      <c r="EZ6" s="200" t="s">
        <v>137</v>
      </c>
      <c r="FA6" s="199" t="s">
        <v>136</v>
      </c>
      <c r="FB6" s="201" t="s">
        <v>138</v>
      </c>
      <c r="FC6" s="200" t="s">
        <v>137</v>
      </c>
      <c r="FD6" s="199" t="s">
        <v>136</v>
      </c>
      <c r="FE6" s="201" t="s">
        <v>138</v>
      </c>
      <c r="FF6" s="200" t="s">
        <v>137</v>
      </c>
      <c r="FG6" s="199" t="s">
        <v>136</v>
      </c>
      <c r="FH6" s="201" t="s">
        <v>138</v>
      </c>
      <c r="FI6" s="200" t="s">
        <v>137</v>
      </c>
      <c r="FJ6" s="199" t="s">
        <v>136</v>
      </c>
      <c r="FK6" s="201" t="s">
        <v>138</v>
      </c>
      <c r="FL6" s="200" t="s">
        <v>137</v>
      </c>
      <c r="FM6" s="199" t="s">
        <v>136</v>
      </c>
      <c r="FN6" s="201" t="s">
        <v>138</v>
      </c>
      <c r="FO6" s="200" t="s">
        <v>137</v>
      </c>
      <c r="FP6" s="199" t="s">
        <v>136</v>
      </c>
      <c r="FQ6" s="201" t="s">
        <v>138</v>
      </c>
      <c r="FR6" s="200" t="s">
        <v>137</v>
      </c>
      <c r="FS6" s="199" t="s">
        <v>136</v>
      </c>
      <c r="FT6" s="201" t="s">
        <v>138</v>
      </c>
      <c r="FU6" s="200" t="s">
        <v>137</v>
      </c>
      <c r="FV6" s="199" t="s">
        <v>136</v>
      </c>
      <c r="FW6" s="201" t="s">
        <v>138</v>
      </c>
      <c r="FX6" s="200" t="s">
        <v>137</v>
      </c>
      <c r="FY6" s="199" t="s">
        <v>136</v>
      </c>
    </row>
    <row r="7" spans="1:181" s="182" customFormat="1" ht="13.5" customHeight="1">
      <c r="A7" s="194">
        <v>1</v>
      </c>
      <c r="B7" s="198">
        <v>8</v>
      </c>
      <c r="C7" s="196">
        <v>31</v>
      </c>
      <c r="D7" s="195">
        <f aca="true" t="shared" si="0" ref="D7:D36">ROUND($B$5*$A7/30*6%,0)</f>
        <v>3</v>
      </c>
      <c r="E7" s="198">
        <v>8</v>
      </c>
      <c r="F7" s="196">
        <v>31</v>
      </c>
      <c r="G7" s="195">
        <f aca="true" t="shared" si="1" ref="G7:G36">ROUND($E$5*$A7/30*6%,0)</f>
        <v>6</v>
      </c>
      <c r="H7" s="198">
        <v>8</v>
      </c>
      <c r="I7" s="196">
        <v>31</v>
      </c>
      <c r="J7" s="195">
        <f aca="true" t="shared" si="2" ref="J7:J36">ROUND($H$5*$A7/30*6%,0)</f>
        <v>9</v>
      </c>
      <c r="K7" s="198">
        <v>8</v>
      </c>
      <c r="L7" s="196">
        <v>31</v>
      </c>
      <c r="M7" s="195">
        <f aca="true" t="shared" si="3" ref="M7:M36">ROUND($K$5*$A7/30*6%,0)</f>
        <v>12</v>
      </c>
      <c r="N7" s="198">
        <v>8</v>
      </c>
      <c r="O7" s="196">
        <v>31</v>
      </c>
      <c r="P7" s="195">
        <f aca="true" t="shared" si="4" ref="P7:P36">ROUND($N$5*$A7/30*6%,0)</f>
        <v>15</v>
      </c>
      <c r="Q7" s="198">
        <v>8</v>
      </c>
      <c r="R7" s="196">
        <v>31</v>
      </c>
      <c r="S7" s="195">
        <f aca="true" t="shared" si="5" ref="S7:S36">ROUND($Q$5*$A7/30*6%,0)</f>
        <v>17</v>
      </c>
      <c r="T7" s="198">
        <v>8</v>
      </c>
      <c r="U7" s="196">
        <v>31</v>
      </c>
      <c r="V7" s="195">
        <f aca="true" t="shared" si="6" ref="V7:V36">ROUND($T$5*$A7/30*6%,0)</f>
        <v>20</v>
      </c>
      <c r="W7" s="198">
        <v>8</v>
      </c>
      <c r="X7" s="196">
        <v>31</v>
      </c>
      <c r="Y7" s="195">
        <v>22</v>
      </c>
      <c r="Z7" s="197">
        <v>9</v>
      </c>
      <c r="AA7" s="196">
        <v>34</v>
      </c>
      <c r="AB7" s="195">
        <v>25</v>
      </c>
      <c r="AC7" s="197">
        <v>10</v>
      </c>
      <c r="AD7" s="196">
        <v>37</v>
      </c>
      <c r="AE7" s="195">
        <v>27</v>
      </c>
      <c r="AF7" s="197">
        <v>12</v>
      </c>
      <c r="AG7" s="196">
        <v>43</v>
      </c>
      <c r="AH7" s="195">
        <v>32</v>
      </c>
      <c r="AI7" s="197">
        <v>12</v>
      </c>
      <c r="AJ7" s="196">
        <v>45</v>
      </c>
      <c r="AK7" s="195">
        <v>33</v>
      </c>
      <c r="AL7" s="197">
        <v>13</v>
      </c>
      <c r="AM7" s="196">
        <v>46</v>
      </c>
      <c r="AN7" s="195">
        <v>35</v>
      </c>
      <c r="AO7" s="197">
        <v>13</v>
      </c>
      <c r="AP7" s="196">
        <v>48</v>
      </c>
      <c r="AQ7" s="195">
        <v>36</v>
      </c>
      <c r="AR7" s="197">
        <v>14</v>
      </c>
      <c r="AS7" s="196">
        <v>50</v>
      </c>
      <c r="AT7" s="195">
        <v>38</v>
      </c>
      <c r="AU7" s="197">
        <v>14</v>
      </c>
      <c r="AV7" s="196">
        <v>54</v>
      </c>
      <c r="AW7" s="195">
        <v>40</v>
      </c>
      <c r="AX7" s="197">
        <v>15</v>
      </c>
      <c r="AY7" s="196">
        <v>56</v>
      </c>
      <c r="AZ7" s="195">
        <v>42</v>
      </c>
      <c r="BA7" s="197">
        <v>16</v>
      </c>
      <c r="BB7" s="196">
        <v>58</v>
      </c>
      <c r="BC7" s="195">
        <v>44</v>
      </c>
      <c r="BD7" s="197">
        <v>17</v>
      </c>
      <c r="BE7" s="196">
        <v>61</v>
      </c>
      <c r="BF7" s="195">
        <v>46</v>
      </c>
      <c r="BG7" s="237">
        <v>18</v>
      </c>
      <c r="BH7" s="238">
        <v>64</v>
      </c>
      <c r="BI7" s="239">
        <f>$BG$5*0.06/30*A7</f>
        <v>47.6</v>
      </c>
      <c r="BJ7" s="197">
        <v>18</v>
      </c>
      <c r="BK7" s="196">
        <v>64</v>
      </c>
      <c r="BL7" s="195">
        <v>48</v>
      </c>
      <c r="BM7" s="197">
        <v>19</v>
      </c>
      <c r="BN7" s="196">
        <v>67</v>
      </c>
      <c r="BO7" s="195">
        <v>50</v>
      </c>
      <c r="BP7" s="197">
        <v>20</v>
      </c>
      <c r="BQ7" s="196">
        <v>70</v>
      </c>
      <c r="BR7" s="195">
        <v>53</v>
      </c>
      <c r="BS7" s="197">
        <v>20</v>
      </c>
      <c r="BT7" s="196">
        <v>72</v>
      </c>
      <c r="BU7" s="195">
        <v>55</v>
      </c>
      <c r="BV7" s="197">
        <v>21</v>
      </c>
      <c r="BW7" s="196">
        <v>76</v>
      </c>
      <c r="BX7" s="195">
        <v>58</v>
      </c>
      <c r="BY7" s="197">
        <v>22</v>
      </c>
      <c r="BZ7" s="196">
        <v>80</v>
      </c>
      <c r="CA7" s="195">
        <v>61</v>
      </c>
      <c r="CB7" s="197">
        <v>23</v>
      </c>
      <c r="CC7" s="196">
        <v>83</v>
      </c>
      <c r="CD7" s="195">
        <v>64</v>
      </c>
      <c r="CE7" s="197">
        <v>24</v>
      </c>
      <c r="CF7" s="196">
        <v>88</v>
      </c>
      <c r="CG7" s="195">
        <v>67</v>
      </c>
      <c r="CH7" s="197">
        <v>25</v>
      </c>
      <c r="CI7" s="196">
        <v>91</v>
      </c>
      <c r="CJ7" s="195">
        <v>70</v>
      </c>
      <c r="CK7" s="197">
        <v>26</v>
      </c>
      <c r="CL7" s="196">
        <v>95</v>
      </c>
      <c r="CM7" s="195">
        <v>73</v>
      </c>
      <c r="CN7" s="197">
        <v>28</v>
      </c>
      <c r="CO7" s="196">
        <v>100</v>
      </c>
      <c r="CP7" s="195">
        <v>76</v>
      </c>
      <c r="CQ7" s="197">
        <v>30</v>
      </c>
      <c r="CR7" s="196">
        <v>105</v>
      </c>
      <c r="CS7" s="195">
        <v>80</v>
      </c>
      <c r="CT7" s="197">
        <v>31</v>
      </c>
      <c r="CU7" s="196">
        <v>111</v>
      </c>
      <c r="CV7" s="195">
        <v>84</v>
      </c>
      <c r="CW7" s="197">
        <v>32</v>
      </c>
      <c r="CX7" s="196">
        <v>115</v>
      </c>
      <c r="CY7" s="195">
        <v>88</v>
      </c>
      <c r="CZ7" s="197">
        <v>34</v>
      </c>
      <c r="DA7" s="196">
        <v>121</v>
      </c>
      <c r="DB7" s="195">
        <v>92</v>
      </c>
      <c r="DC7" s="197">
        <v>34</v>
      </c>
      <c r="DD7" s="196">
        <v>121</v>
      </c>
      <c r="DE7" s="195">
        <f aca="true" t="shared" si="7" ref="DE7:DE36">ROUND($DC$5*$A7/30*6%,0)</f>
        <v>96</v>
      </c>
      <c r="DF7" s="197">
        <v>34</v>
      </c>
      <c r="DG7" s="196">
        <v>121</v>
      </c>
      <c r="DH7" s="195">
        <f aca="true" t="shared" si="8" ref="DH7:DH36">ROUND($DF$5*$A7/30*6%,0)</f>
        <v>101</v>
      </c>
      <c r="DI7" s="197">
        <v>34</v>
      </c>
      <c r="DJ7" s="196">
        <v>121</v>
      </c>
      <c r="DK7" s="195">
        <f aca="true" t="shared" si="9" ref="DK7:DK36">ROUND($DI$5*$A7/30*6%,0)</f>
        <v>106</v>
      </c>
      <c r="DL7" s="197">
        <v>34</v>
      </c>
      <c r="DM7" s="196">
        <v>121</v>
      </c>
      <c r="DN7" s="195">
        <f aca="true" t="shared" si="10" ref="DN7:DN36">ROUND($DL$5*$A7/30*6%,0)</f>
        <v>111</v>
      </c>
      <c r="DO7" s="197">
        <v>34</v>
      </c>
      <c r="DP7" s="196">
        <v>121</v>
      </c>
      <c r="DQ7" s="195">
        <f aca="true" t="shared" si="11" ref="DQ7:DQ36">ROUND($DO$5*$A7/30*6%,0)</f>
        <v>116</v>
      </c>
      <c r="DR7" s="197">
        <v>34</v>
      </c>
      <c r="DS7" s="196">
        <v>121</v>
      </c>
      <c r="DT7" s="195">
        <f aca="true" t="shared" si="12" ref="DT7:DT36">ROUND($DR$5*$A7/30*6%,0)</f>
        <v>122</v>
      </c>
      <c r="DU7" s="197">
        <v>34</v>
      </c>
      <c r="DV7" s="196">
        <v>121</v>
      </c>
      <c r="DW7" s="195">
        <f aca="true" t="shared" si="13" ref="DW7:DW36">ROUND($DU$5*$A7/30*6%,0)</f>
        <v>128</v>
      </c>
      <c r="DX7" s="197">
        <v>34</v>
      </c>
      <c r="DY7" s="196">
        <v>121</v>
      </c>
      <c r="DZ7" s="195">
        <f aca="true" t="shared" si="14" ref="DZ7:DZ36">ROUND($DX$5*$A7/30*6%,0)</f>
        <v>134</v>
      </c>
      <c r="EA7" s="197">
        <v>34</v>
      </c>
      <c r="EB7" s="196">
        <v>121</v>
      </c>
      <c r="EC7" s="195">
        <f aca="true" t="shared" si="15" ref="EC7:EC36">ROUND($EA$5*$A7/30*6%,0)</f>
        <v>140</v>
      </c>
      <c r="ED7" s="197">
        <v>34</v>
      </c>
      <c r="EE7" s="196">
        <v>121</v>
      </c>
      <c r="EF7" s="195">
        <f aca="true" t="shared" si="16" ref="EF7:EF36">ROUND($ED$5*$A7/30*6%,0)</f>
        <v>146</v>
      </c>
      <c r="EG7" s="197">
        <v>34</v>
      </c>
      <c r="EH7" s="196">
        <v>121</v>
      </c>
      <c r="EI7" s="195">
        <f aca="true" t="shared" si="17" ref="EI7:EI36">ROUND($EG$5*$A7/30*6%,0)</f>
        <v>153</v>
      </c>
      <c r="EJ7" s="197">
        <v>34</v>
      </c>
      <c r="EK7" s="196">
        <v>121</v>
      </c>
      <c r="EL7" s="195">
        <f aca="true" t="shared" si="18" ref="EL7:EL36">ROUND($EJ$5*$A7/30*6%,0)</f>
        <v>160</v>
      </c>
      <c r="EM7" s="197">
        <v>34</v>
      </c>
      <c r="EN7" s="196">
        <v>121</v>
      </c>
      <c r="EO7" s="195">
        <f aca="true" t="shared" si="19" ref="EO7:EO36">ROUND($EM$5*$A7/30*6%,0)</f>
        <v>168</v>
      </c>
      <c r="EP7" s="197">
        <v>34</v>
      </c>
      <c r="EQ7" s="196">
        <v>121</v>
      </c>
      <c r="ER7" s="195">
        <f aca="true" t="shared" si="20" ref="ER7:ER36">ROUND($EP$5*$A7/30*6%,0)</f>
        <v>175</v>
      </c>
      <c r="ES7" s="197">
        <v>34</v>
      </c>
      <c r="ET7" s="196">
        <v>121</v>
      </c>
      <c r="EU7" s="195">
        <f aca="true" t="shared" si="21" ref="EU7:EU36">ROUND($ES$5*$A7/30*6%,0)</f>
        <v>184</v>
      </c>
      <c r="EV7" s="197">
        <v>34</v>
      </c>
      <c r="EW7" s="196">
        <v>121</v>
      </c>
      <c r="EX7" s="195">
        <f aca="true" t="shared" si="22" ref="EX7:EX36">ROUND($EV$5*$A7/30*6%,0)</f>
        <v>193</v>
      </c>
      <c r="EY7" s="197">
        <v>34</v>
      </c>
      <c r="EZ7" s="196">
        <v>121</v>
      </c>
      <c r="FA7" s="195">
        <f aca="true" t="shared" si="23" ref="FA7:FA36">ROUND($EY$5*$A7/30*6%,0)</f>
        <v>202</v>
      </c>
      <c r="FB7" s="197">
        <v>34</v>
      </c>
      <c r="FC7" s="196">
        <v>121</v>
      </c>
      <c r="FD7" s="195">
        <f aca="true" t="shared" si="24" ref="FD7:FD36">ROUND($FB$5*$A7/30*6%,0)</f>
        <v>231</v>
      </c>
      <c r="FE7" s="197">
        <v>34</v>
      </c>
      <c r="FF7" s="196">
        <v>121</v>
      </c>
      <c r="FG7" s="195">
        <f aca="true" t="shared" si="25" ref="FG7:FG36">ROUND($FE$5*$A7/30*6%,0)</f>
        <v>242</v>
      </c>
      <c r="FH7" s="197">
        <v>34</v>
      </c>
      <c r="FI7" s="196">
        <v>121</v>
      </c>
      <c r="FJ7" s="195">
        <f aca="true" t="shared" si="26" ref="FJ7:FJ36">ROUND($FH$5*$A7/30*6%,0)</f>
        <v>253</v>
      </c>
      <c r="FK7" s="197">
        <v>34</v>
      </c>
      <c r="FL7" s="196">
        <v>121</v>
      </c>
      <c r="FM7" s="195">
        <f aca="true" t="shared" si="27" ref="FM7:FM36">ROUND($FK$5*$A7/30*6%,0)</f>
        <v>263</v>
      </c>
      <c r="FN7" s="197">
        <v>34</v>
      </c>
      <c r="FO7" s="196">
        <v>121</v>
      </c>
      <c r="FP7" s="195">
        <f aca="true" t="shared" si="28" ref="FP7:FP36">ROUND($FN$5*$A7/30*6%,0)</f>
        <v>274</v>
      </c>
      <c r="FQ7" s="197">
        <v>34</v>
      </c>
      <c r="FR7" s="196">
        <v>121</v>
      </c>
      <c r="FS7" s="195">
        <f aca="true" t="shared" si="29" ref="FS7:FS36">ROUND($FQ$5*$A7/30*6%,0)</f>
        <v>285</v>
      </c>
      <c r="FT7" s="197">
        <v>34</v>
      </c>
      <c r="FU7" s="196">
        <v>121</v>
      </c>
      <c r="FV7" s="195">
        <f aca="true" t="shared" si="30" ref="FV7:FV36">ROUND($FT$5*$A7/30*6%,0)</f>
        <v>296</v>
      </c>
      <c r="FW7" s="197">
        <v>34</v>
      </c>
      <c r="FX7" s="196">
        <v>121</v>
      </c>
      <c r="FY7" s="195">
        <f aca="true" t="shared" si="31" ref="FY7:FY36">ROUND($FW$5*$A7/30*6%,0)</f>
        <v>300</v>
      </c>
    </row>
    <row r="8" spans="1:181" s="182" customFormat="1" ht="13.5" customHeight="1">
      <c r="A8" s="194">
        <v>2</v>
      </c>
      <c r="B8" s="193">
        <v>16</v>
      </c>
      <c r="C8" s="189">
        <v>59</v>
      </c>
      <c r="D8" s="188">
        <f t="shared" si="0"/>
        <v>6</v>
      </c>
      <c r="E8" s="193">
        <v>16</v>
      </c>
      <c r="F8" s="189">
        <v>59</v>
      </c>
      <c r="G8" s="188">
        <f t="shared" si="1"/>
        <v>12</v>
      </c>
      <c r="H8" s="193">
        <v>16</v>
      </c>
      <c r="I8" s="189">
        <v>59</v>
      </c>
      <c r="J8" s="188">
        <f t="shared" si="2"/>
        <v>18</v>
      </c>
      <c r="K8" s="193">
        <v>16</v>
      </c>
      <c r="L8" s="189">
        <v>59</v>
      </c>
      <c r="M8" s="188">
        <f t="shared" si="3"/>
        <v>24</v>
      </c>
      <c r="N8" s="193">
        <v>16</v>
      </c>
      <c r="O8" s="189">
        <v>59</v>
      </c>
      <c r="P8" s="188">
        <f t="shared" si="4"/>
        <v>30</v>
      </c>
      <c r="Q8" s="193">
        <v>16</v>
      </c>
      <c r="R8" s="189">
        <v>59</v>
      </c>
      <c r="S8" s="188">
        <f t="shared" si="5"/>
        <v>35</v>
      </c>
      <c r="T8" s="193">
        <v>16</v>
      </c>
      <c r="U8" s="189">
        <v>59</v>
      </c>
      <c r="V8" s="188">
        <f t="shared" si="6"/>
        <v>40</v>
      </c>
      <c r="W8" s="193">
        <v>16</v>
      </c>
      <c r="X8" s="189">
        <v>59</v>
      </c>
      <c r="Y8" s="188">
        <v>44</v>
      </c>
      <c r="Z8" s="190">
        <v>19</v>
      </c>
      <c r="AA8" s="189">
        <v>67</v>
      </c>
      <c r="AB8" s="188">
        <v>50</v>
      </c>
      <c r="AC8" s="190">
        <v>20</v>
      </c>
      <c r="AD8" s="189">
        <v>71</v>
      </c>
      <c r="AE8" s="188">
        <v>54</v>
      </c>
      <c r="AF8" s="190">
        <v>23</v>
      </c>
      <c r="AG8" s="189">
        <v>83</v>
      </c>
      <c r="AH8" s="188">
        <v>63</v>
      </c>
      <c r="AI8" s="190">
        <v>24</v>
      </c>
      <c r="AJ8" s="189">
        <v>87</v>
      </c>
      <c r="AK8" s="188">
        <v>66</v>
      </c>
      <c r="AL8" s="190">
        <v>25</v>
      </c>
      <c r="AM8" s="189">
        <v>91</v>
      </c>
      <c r="AN8" s="188">
        <v>69</v>
      </c>
      <c r="AO8" s="190">
        <v>26</v>
      </c>
      <c r="AP8" s="189">
        <v>93</v>
      </c>
      <c r="AQ8" s="188">
        <v>72</v>
      </c>
      <c r="AR8" s="190">
        <v>28</v>
      </c>
      <c r="AS8" s="189">
        <v>100</v>
      </c>
      <c r="AT8" s="188">
        <v>76</v>
      </c>
      <c r="AU8" s="190">
        <v>30</v>
      </c>
      <c r="AV8" s="189">
        <v>104</v>
      </c>
      <c r="AW8" s="188">
        <v>80</v>
      </c>
      <c r="AX8" s="190">
        <v>31</v>
      </c>
      <c r="AY8" s="189">
        <v>111</v>
      </c>
      <c r="AZ8" s="188">
        <v>84</v>
      </c>
      <c r="BA8" s="190">
        <v>32</v>
      </c>
      <c r="BB8" s="189">
        <v>116</v>
      </c>
      <c r="BC8" s="188">
        <v>88</v>
      </c>
      <c r="BD8" s="190">
        <v>34</v>
      </c>
      <c r="BE8" s="189">
        <v>122</v>
      </c>
      <c r="BF8" s="188">
        <v>92</v>
      </c>
      <c r="BG8" s="240">
        <v>35</v>
      </c>
      <c r="BH8" s="241">
        <v>125</v>
      </c>
      <c r="BI8" s="242">
        <f>$BG$5*0.06/30*A8</f>
        <v>95.2</v>
      </c>
      <c r="BJ8" s="190">
        <v>35</v>
      </c>
      <c r="BK8" s="189">
        <v>126</v>
      </c>
      <c r="BL8" s="188">
        <v>96</v>
      </c>
      <c r="BM8" s="190">
        <v>37</v>
      </c>
      <c r="BN8" s="189">
        <v>133</v>
      </c>
      <c r="BO8" s="188">
        <v>101</v>
      </c>
      <c r="BP8" s="190">
        <v>39</v>
      </c>
      <c r="BQ8" s="189">
        <v>138</v>
      </c>
      <c r="BR8" s="188">
        <v>106</v>
      </c>
      <c r="BS8" s="190">
        <v>41</v>
      </c>
      <c r="BT8" s="189">
        <v>145</v>
      </c>
      <c r="BU8" s="188">
        <v>110</v>
      </c>
      <c r="BV8" s="190">
        <v>42</v>
      </c>
      <c r="BW8" s="189">
        <v>150</v>
      </c>
      <c r="BX8" s="188">
        <v>115</v>
      </c>
      <c r="BY8" s="190">
        <v>44</v>
      </c>
      <c r="BZ8" s="189">
        <v>158</v>
      </c>
      <c r="CA8" s="188">
        <v>121</v>
      </c>
      <c r="CB8" s="190">
        <v>46</v>
      </c>
      <c r="CC8" s="189">
        <v>166</v>
      </c>
      <c r="CD8" s="188">
        <v>127</v>
      </c>
      <c r="CE8" s="190">
        <v>48</v>
      </c>
      <c r="CF8" s="189">
        <v>174</v>
      </c>
      <c r="CG8" s="188">
        <v>133</v>
      </c>
      <c r="CH8" s="190">
        <v>51</v>
      </c>
      <c r="CI8" s="189">
        <v>182</v>
      </c>
      <c r="CJ8" s="188">
        <v>139</v>
      </c>
      <c r="CK8" s="190">
        <v>53</v>
      </c>
      <c r="CL8" s="189">
        <v>190</v>
      </c>
      <c r="CM8" s="188">
        <v>145</v>
      </c>
      <c r="CN8" s="190">
        <v>56</v>
      </c>
      <c r="CO8" s="189">
        <v>200</v>
      </c>
      <c r="CP8" s="188">
        <v>153</v>
      </c>
      <c r="CQ8" s="190">
        <v>58</v>
      </c>
      <c r="CR8" s="189">
        <v>210</v>
      </c>
      <c r="CS8" s="188">
        <v>160</v>
      </c>
      <c r="CT8" s="190">
        <v>62</v>
      </c>
      <c r="CU8" s="189">
        <v>220</v>
      </c>
      <c r="CV8" s="188">
        <v>168</v>
      </c>
      <c r="CW8" s="190">
        <v>65</v>
      </c>
      <c r="CX8" s="189">
        <v>229</v>
      </c>
      <c r="CY8" s="188">
        <v>176</v>
      </c>
      <c r="CZ8" s="190">
        <v>67</v>
      </c>
      <c r="DA8" s="189">
        <v>239</v>
      </c>
      <c r="DB8" s="188">
        <v>183</v>
      </c>
      <c r="DC8" s="190">
        <v>67</v>
      </c>
      <c r="DD8" s="189">
        <v>239</v>
      </c>
      <c r="DE8" s="188">
        <f t="shared" si="7"/>
        <v>193</v>
      </c>
      <c r="DF8" s="190">
        <v>67</v>
      </c>
      <c r="DG8" s="189">
        <v>239</v>
      </c>
      <c r="DH8" s="188">
        <f t="shared" si="8"/>
        <v>202</v>
      </c>
      <c r="DI8" s="190">
        <v>67</v>
      </c>
      <c r="DJ8" s="189">
        <v>239</v>
      </c>
      <c r="DK8" s="188">
        <f t="shared" si="9"/>
        <v>212</v>
      </c>
      <c r="DL8" s="190">
        <v>67</v>
      </c>
      <c r="DM8" s="189">
        <v>239</v>
      </c>
      <c r="DN8" s="188">
        <f t="shared" si="10"/>
        <v>222</v>
      </c>
      <c r="DO8" s="190">
        <v>67</v>
      </c>
      <c r="DP8" s="189">
        <v>239</v>
      </c>
      <c r="DQ8" s="188">
        <f t="shared" si="11"/>
        <v>231</v>
      </c>
      <c r="DR8" s="190">
        <v>67</v>
      </c>
      <c r="DS8" s="189">
        <v>239</v>
      </c>
      <c r="DT8" s="188">
        <f t="shared" si="12"/>
        <v>243</v>
      </c>
      <c r="DU8" s="190">
        <v>67</v>
      </c>
      <c r="DV8" s="189">
        <v>239</v>
      </c>
      <c r="DW8" s="188">
        <f t="shared" si="13"/>
        <v>255</v>
      </c>
      <c r="DX8" s="190">
        <v>67</v>
      </c>
      <c r="DY8" s="189">
        <v>239</v>
      </c>
      <c r="DZ8" s="188">
        <f t="shared" si="14"/>
        <v>267</v>
      </c>
      <c r="EA8" s="190">
        <v>67</v>
      </c>
      <c r="EB8" s="189">
        <v>239</v>
      </c>
      <c r="EC8" s="188">
        <f t="shared" si="15"/>
        <v>279</v>
      </c>
      <c r="ED8" s="190">
        <v>67</v>
      </c>
      <c r="EE8" s="189">
        <v>239</v>
      </c>
      <c r="EF8" s="188">
        <f t="shared" si="16"/>
        <v>291</v>
      </c>
      <c r="EG8" s="190">
        <v>67</v>
      </c>
      <c r="EH8" s="189">
        <v>239</v>
      </c>
      <c r="EI8" s="188">
        <f t="shared" si="17"/>
        <v>306</v>
      </c>
      <c r="EJ8" s="190">
        <v>67</v>
      </c>
      <c r="EK8" s="189">
        <v>239</v>
      </c>
      <c r="EL8" s="188">
        <f t="shared" si="18"/>
        <v>321</v>
      </c>
      <c r="EM8" s="190">
        <v>67</v>
      </c>
      <c r="EN8" s="189">
        <v>239</v>
      </c>
      <c r="EO8" s="188">
        <f t="shared" si="19"/>
        <v>336</v>
      </c>
      <c r="EP8" s="190">
        <v>67</v>
      </c>
      <c r="EQ8" s="189">
        <v>239</v>
      </c>
      <c r="ER8" s="188">
        <f t="shared" si="20"/>
        <v>350</v>
      </c>
      <c r="ES8" s="190">
        <v>67</v>
      </c>
      <c r="ET8" s="189">
        <v>239</v>
      </c>
      <c r="EU8" s="188">
        <f t="shared" si="21"/>
        <v>368</v>
      </c>
      <c r="EV8" s="190">
        <v>67</v>
      </c>
      <c r="EW8" s="189">
        <v>239</v>
      </c>
      <c r="EX8" s="188">
        <f t="shared" si="22"/>
        <v>386</v>
      </c>
      <c r="EY8" s="190">
        <v>67</v>
      </c>
      <c r="EZ8" s="189">
        <v>239</v>
      </c>
      <c r="FA8" s="188">
        <f t="shared" si="23"/>
        <v>404</v>
      </c>
      <c r="FB8" s="190">
        <v>67</v>
      </c>
      <c r="FC8" s="189">
        <v>239</v>
      </c>
      <c r="FD8" s="188">
        <f t="shared" si="24"/>
        <v>462</v>
      </c>
      <c r="FE8" s="190">
        <v>67</v>
      </c>
      <c r="FF8" s="189">
        <v>239</v>
      </c>
      <c r="FG8" s="188">
        <f t="shared" si="25"/>
        <v>484</v>
      </c>
      <c r="FH8" s="190">
        <v>67</v>
      </c>
      <c r="FI8" s="189">
        <v>239</v>
      </c>
      <c r="FJ8" s="188">
        <f t="shared" si="26"/>
        <v>505</v>
      </c>
      <c r="FK8" s="190">
        <v>67</v>
      </c>
      <c r="FL8" s="189">
        <v>239</v>
      </c>
      <c r="FM8" s="188">
        <f t="shared" si="27"/>
        <v>527</v>
      </c>
      <c r="FN8" s="190">
        <v>67</v>
      </c>
      <c r="FO8" s="189">
        <v>239</v>
      </c>
      <c r="FP8" s="188">
        <f t="shared" si="28"/>
        <v>548</v>
      </c>
      <c r="FQ8" s="190">
        <v>67</v>
      </c>
      <c r="FR8" s="189">
        <v>239</v>
      </c>
      <c r="FS8" s="188">
        <f t="shared" si="29"/>
        <v>570</v>
      </c>
      <c r="FT8" s="190">
        <v>67</v>
      </c>
      <c r="FU8" s="189">
        <v>239</v>
      </c>
      <c r="FV8" s="188">
        <f t="shared" si="30"/>
        <v>592</v>
      </c>
      <c r="FW8" s="190">
        <v>67</v>
      </c>
      <c r="FX8" s="189">
        <v>239</v>
      </c>
      <c r="FY8" s="188">
        <f t="shared" si="31"/>
        <v>600</v>
      </c>
    </row>
    <row r="9" spans="1:181" s="182" customFormat="1" ht="13.5" customHeight="1">
      <c r="A9" s="194">
        <v>3</v>
      </c>
      <c r="B9" s="193">
        <v>24</v>
      </c>
      <c r="C9" s="189">
        <v>88</v>
      </c>
      <c r="D9" s="188">
        <f t="shared" si="0"/>
        <v>9</v>
      </c>
      <c r="E9" s="193">
        <v>24</v>
      </c>
      <c r="F9" s="189">
        <v>88</v>
      </c>
      <c r="G9" s="188">
        <f t="shared" si="1"/>
        <v>18</v>
      </c>
      <c r="H9" s="193">
        <v>24</v>
      </c>
      <c r="I9" s="189">
        <v>88</v>
      </c>
      <c r="J9" s="188">
        <f t="shared" si="2"/>
        <v>27</v>
      </c>
      <c r="K9" s="193">
        <v>24</v>
      </c>
      <c r="L9" s="189">
        <v>88</v>
      </c>
      <c r="M9" s="188">
        <f t="shared" si="3"/>
        <v>36</v>
      </c>
      <c r="N9" s="193">
        <v>24</v>
      </c>
      <c r="O9" s="189">
        <v>88</v>
      </c>
      <c r="P9" s="188">
        <f t="shared" si="4"/>
        <v>45</v>
      </c>
      <c r="Q9" s="193">
        <v>24</v>
      </c>
      <c r="R9" s="189">
        <v>88</v>
      </c>
      <c r="S9" s="188">
        <f t="shared" si="5"/>
        <v>52</v>
      </c>
      <c r="T9" s="193">
        <v>24</v>
      </c>
      <c r="U9" s="189">
        <v>88</v>
      </c>
      <c r="V9" s="188">
        <f t="shared" si="6"/>
        <v>59</v>
      </c>
      <c r="W9" s="193">
        <v>24</v>
      </c>
      <c r="X9" s="189">
        <v>88</v>
      </c>
      <c r="Y9" s="188">
        <v>67</v>
      </c>
      <c r="Z9" s="190">
        <v>28</v>
      </c>
      <c r="AA9" s="189">
        <v>99</v>
      </c>
      <c r="AB9" s="188">
        <v>75</v>
      </c>
      <c r="AC9" s="190">
        <v>30</v>
      </c>
      <c r="AD9" s="189">
        <v>106</v>
      </c>
      <c r="AE9" s="188">
        <v>81</v>
      </c>
      <c r="AF9" s="190">
        <v>35</v>
      </c>
      <c r="AG9" s="189">
        <v>125</v>
      </c>
      <c r="AH9" s="188">
        <v>95</v>
      </c>
      <c r="AI9" s="190">
        <v>36</v>
      </c>
      <c r="AJ9" s="189">
        <v>131</v>
      </c>
      <c r="AK9" s="188">
        <v>99</v>
      </c>
      <c r="AL9" s="190">
        <v>38</v>
      </c>
      <c r="AM9" s="189">
        <v>136</v>
      </c>
      <c r="AN9" s="188">
        <v>104</v>
      </c>
      <c r="AO9" s="190">
        <v>40</v>
      </c>
      <c r="AP9" s="189">
        <v>141</v>
      </c>
      <c r="AQ9" s="188">
        <v>107</v>
      </c>
      <c r="AR9" s="190">
        <v>42</v>
      </c>
      <c r="AS9" s="189">
        <v>149</v>
      </c>
      <c r="AT9" s="188">
        <v>114</v>
      </c>
      <c r="AU9" s="190">
        <v>44</v>
      </c>
      <c r="AV9" s="189">
        <v>157</v>
      </c>
      <c r="AW9" s="188">
        <v>120</v>
      </c>
      <c r="AX9" s="190">
        <v>46</v>
      </c>
      <c r="AY9" s="189">
        <v>165</v>
      </c>
      <c r="AZ9" s="188">
        <v>126</v>
      </c>
      <c r="BA9" s="190">
        <v>48</v>
      </c>
      <c r="BB9" s="189">
        <v>172</v>
      </c>
      <c r="BC9" s="188">
        <v>132</v>
      </c>
      <c r="BD9" s="190">
        <v>51</v>
      </c>
      <c r="BE9" s="189">
        <v>182</v>
      </c>
      <c r="BF9" s="188">
        <v>139</v>
      </c>
      <c r="BG9" s="240">
        <v>53</v>
      </c>
      <c r="BH9" s="241">
        <v>188</v>
      </c>
      <c r="BI9" s="242">
        <f aca="true" t="shared" si="32" ref="BI9:BI36">$BG$5*0.06/30*A9</f>
        <v>142.8</v>
      </c>
      <c r="BJ9" s="190">
        <v>53</v>
      </c>
      <c r="BK9" s="189">
        <v>189</v>
      </c>
      <c r="BL9" s="188">
        <v>144</v>
      </c>
      <c r="BM9" s="190">
        <v>55</v>
      </c>
      <c r="BN9" s="189">
        <v>198</v>
      </c>
      <c r="BO9" s="188">
        <v>151</v>
      </c>
      <c r="BP9" s="190">
        <v>58</v>
      </c>
      <c r="BQ9" s="189">
        <v>207</v>
      </c>
      <c r="BR9" s="188">
        <v>158</v>
      </c>
      <c r="BS9" s="190">
        <v>61</v>
      </c>
      <c r="BT9" s="189">
        <v>216</v>
      </c>
      <c r="BU9" s="188">
        <v>166</v>
      </c>
      <c r="BV9" s="190">
        <v>64</v>
      </c>
      <c r="BW9" s="189">
        <v>226</v>
      </c>
      <c r="BX9" s="188">
        <v>173</v>
      </c>
      <c r="BY9" s="190">
        <v>67</v>
      </c>
      <c r="BZ9" s="189">
        <v>237</v>
      </c>
      <c r="CA9" s="188">
        <v>182</v>
      </c>
      <c r="CB9" s="190">
        <v>70</v>
      </c>
      <c r="CC9" s="189">
        <v>249</v>
      </c>
      <c r="CD9" s="188">
        <v>191</v>
      </c>
      <c r="CE9" s="190">
        <v>74</v>
      </c>
      <c r="CF9" s="189">
        <v>261</v>
      </c>
      <c r="CG9" s="188">
        <v>200</v>
      </c>
      <c r="CH9" s="190">
        <v>77</v>
      </c>
      <c r="CI9" s="189">
        <v>273</v>
      </c>
      <c r="CJ9" s="188">
        <v>209</v>
      </c>
      <c r="CK9" s="190">
        <v>80</v>
      </c>
      <c r="CL9" s="189">
        <v>284</v>
      </c>
      <c r="CM9" s="188">
        <v>218</v>
      </c>
      <c r="CN9" s="190">
        <v>84</v>
      </c>
      <c r="CO9" s="189">
        <v>299</v>
      </c>
      <c r="CP9" s="188">
        <v>229</v>
      </c>
      <c r="CQ9" s="190">
        <v>88</v>
      </c>
      <c r="CR9" s="189">
        <v>314</v>
      </c>
      <c r="CS9" s="188">
        <v>241</v>
      </c>
      <c r="CT9" s="190">
        <v>92</v>
      </c>
      <c r="CU9" s="189">
        <v>329</v>
      </c>
      <c r="CV9" s="188">
        <v>252</v>
      </c>
      <c r="CW9" s="190">
        <v>97</v>
      </c>
      <c r="CX9" s="189">
        <v>344</v>
      </c>
      <c r="CY9" s="188">
        <v>263</v>
      </c>
      <c r="CZ9" s="190">
        <v>101</v>
      </c>
      <c r="DA9" s="189">
        <v>359</v>
      </c>
      <c r="DB9" s="188">
        <v>275</v>
      </c>
      <c r="DC9" s="190">
        <v>101</v>
      </c>
      <c r="DD9" s="189">
        <v>359</v>
      </c>
      <c r="DE9" s="188">
        <f t="shared" si="7"/>
        <v>289</v>
      </c>
      <c r="DF9" s="190">
        <v>101</v>
      </c>
      <c r="DG9" s="189">
        <v>359</v>
      </c>
      <c r="DH9" s="188">
        <f t="shared" si="8"/>
        <v>304</v>
      </c>
      <c r="DI9" s="190">
        <v>101</v>
      </c>
      <c r="DJ9" s="189">
        <v>359</v>
      </c>
      <c r="DK9" s="188">
        <f t="shared" si="9"/>
        <v>318</v>
      </c>
      <c r="DL9" s="190">
        <v>101</v>
      </c>
      <c r="DM9" s="189">
        <v>359</v>
      </c>
      <c r="DN9" s="188">
        <f t="shared" si="10"/>
        <v>332</v>
      </c>
      <c r="DO9" s="190">
        <v>101</v>
      </c>
      <c r="DP9" s="189">
        <v>359</v>
      </c>
      <c r="DQ9" s="188">
        <f t="shared" si="11"/>
        <v>347</v>
      </c>
      <c r="DR9" s="190">
        <v>101</v>
      </c>
      <c r="DS9" s="189">
        <v>359</v>
      </c>
      <c r="DT9" s="188">
        <f t="shared" si="12"/>
        <v>365</v>
      </c>
      <c r="DU9" s="190">
        <v>101</v>
      </c>
      <c r="DV9" s="189">
        <v>359</v>
      </c>
      <c r="DW9" s="188">
        <f t="shared" si="13"/>
        <v>383</v>
      </c>
      <c r="DX9" s="190">
        <v>101</v>
      </c>
      <c r="DY9" s="189">
        <v>359</v>
      </c>
      <c r="DZ9" s="188">
        <f t="shared" si="14"/>
        <v>401</v>
      </c>
      <c r="EA9" s="190">
        <v>101</v>
      </c>
      <c r="EB9" s="189">
        <v>359</v>
      </c>
      <c r="EC9" s="188">
        <f t="shared" si="15"/>
        <v>419</v>
      </c>
      <c r="ED9" s="190">
        <v>101</v>
      </c>
      <c r="EE9" s="189">
        <v>359</v>
      </c>
      <c r="EF9" s="188">
        <f t="shared" si="16"/>
        <v>437</v>
      </c>
      <c r="EG9" s="190">
        <v>101</v>
      </c>
      <c r="EH9" s="189">
        <v>359</v>
      </c>
      <c r="EI9" s="188">
        <f t="shared" si="17"/>
        <v>459</v>
      </c>
      <c r="EJ9" s="190">
        <v>101</v>
      </c>
      <c r="EK9" s="189">
        <v>359</v>
      </c>
      <c r="EL9" s="188">
        <f t="shared" si="18"/>
        <v>481</v>
      </c>
      <c r="EM9" s="190">
        <v>101</v>
      </c>
      <c r="EN9" s="189">
        <v>359</v>
      </c>
      <c r="EO9" s="188">
        <f t="shared" si="19"/>
        <v>503</v>
      </c>
      <c r="EP9" s="190">
        <v>101</v>
      </c>
      <c r="EQ9" s="189">
        <v>359</v>
      </c>
      <c r="ER9" s="188">
        <f t="shared" si="20"/>
        <v>526</v>
      </c>
      <c r="ES9" s="190">
        <v>101</v>
      </c>
      <c r="ET9" s="189">
        <v>359</v>
      </c>
      <c r="EU9" s="188">
        <f t="shared" si="21"/>
        <v>553</v>
      </c>
      <c r="EV9" s="190">
        <v>101</v>
      </c>
      <c r="EW9" s="189">
        <v>359</v>
      </c>
      <c r="EX9" s="188">
        <f t="shared" si="22"/>
        <v>580</v>
      </c>
      <c r="EY9" s="190">
        <v>101</v>
      </c>
      <c r="EZ9" s="189">
        <v>359</v>
      </c>
      <c r="FA9" s="188">
        <f t="shared" si="23"/>
        <v>607</v>
      </c>
      <c r="FB9" s="190">
        <v>101</v>
      </c>
      <c r="FC9" s="189">
        <v>359</v>
      </c>
      <c r="FD9" s="188">
        <f t="shared" si="24"/>
        <v>693</v>
      </c>
      <c r="FE9" s="190">
        <v>101</v>
      </c>
      <c r="FF9" s="189">
        <v>359</v>
      </c>
      <c r="FG9" s="188">
        <f t="shared" si="25"/>
        <v>725</v>
      </c>
      <c r="FH9" s="190">
        <v>101</v>
      </c>
      <c r="FI9" s="189">
        <v>359</v>
      </c>
      <c r="FJ9" s="188">
        <f t="shared" si="26"/>
        <v>758</v>
      </c>
      <c r="FK9" s="190">
        <v>101</v>
      </c>
      <c r="FL9" s="189">
        <v>359</v>
      </c>
      <c r="FM9" s="188">
        <f t="shared" si="27"/>
        <v>790</v>
      </c>
      <c r="FN9" s="190">
        <v>101</v>
      </c>
      <c r="FO9" s="189">
        <v>359</v>
      </c>
      <c r="FP9" s="188">
        <f t="shared" si="28"/>
        <v>823</v>
      </c>
      <c r="FQ9" s="190">
        <v>101</v>
      </c>
      <c r="FR9" s="189">
        <v>359</v>
      </c>
      <c r="FS9" s="188">
        <f t="shared" si="29"/>
        <v>855</v>
      </c>
      <c r="FT9" s="190">
        <v>101</v>
      </c>
      <c r="FU9" s="189">
        <v>359</v>
      </c>
      <c r="FV9" s="188">
        <f t="shared" si="30"/>
        <v>887</v>
      </c>
      <c r="FW9" s="190">
        <v>101</v>
      </c>
      <c r="FX9" s="189">
        <v>359</v>
      </c>
      <c r="FY9" s="188">
        <f t="shared" si="31"/>
        <v>900</v>
      </c>
    </row>
    <row r="10" spans="1:181" s="182" customFormat="1" ht="13.5" customHeight="1">
      <c r="A10" s="194">
        <v>4</v>
      </c>
      <c r="B10" s="193">
        <v>33</v>
      </c>
      <c r="C10" s="189">
        <v>117</v>
      </c>
      <c r="D10" s="188">
        <f t="shared" si="0"/>
        <v>12</v>
      </c>
      <c r="E10" s="193">
        <v>33</v>
      </c>
      <c r="F10" s="189">
        <v>117</v>
      </c>
      <c r="G10" s="188">
        <f t="shared" si="1"/>
        <v>24</v>
      </c>
      <c r="H10" s="193">
        <v>33</v>
      </c>
      <c r="I10" s="189">
        <v>117</v>
      </c>
      <c r="J10" s="188">
        <f t="shared" si="2"/>
        <v>36</v>
      </c>
      <c r="K10" s="193">
        <v>33</v>
      </c>
      <c r="L10" s="189">
        <v>117</v>
      </c>
      <c r="M10" s="188">
        <f t="shared" si="3"/>
        <v>48</v>
      </c>
      <c r="N10" s="193">
        <v>33</v>
      </c>
      <c r="O10" s="189">
        <v>117</v>
      </c>
      <c r="P10" s="188">
        <f t="shared" si="4"/>
        <v>60</v>
      </c>
      <c r="Q10" s="193">
        <v>33</v>
      </c>
      <c r="R10" s="189">
        <v>117</v>
      </c>
      <c r="S10" s="188">
        <f t="shared" si="5"/>
        <v>70</v>
      </c>
      <c r="T10" s="193">
        <v>33</v>
      </c>
      <c r="U10" s="189">
        <v>117</v>
      </c>
      <c r="V10" s="188">
        <f t="shared" si="6"/>
        <v>79</v>
      </c>
      <c r="W10" s="193">
        <v>33</v>
      </c>
      <c r="X10" s="189">
        <v>117</v>
      </c>
      <c r="Y10" s="188">
        <v>89</v>
      </c>
      <c r="Z10" s="190">
        <v>36</v>
      </c>
      <c r="AA10" s="189">
        <v>132</v>
      </c>
      <c r="AB10" s="188">
        <v>100</v>
      </c>
      <c r="AC10" s="190">
        <v>40</v>
      </c>
      <c r="AD10" s="189">
        <v>142</v>
      </c>
      <c r="AE10" s="188">
        <v>108</v>
      </c>
      <c r="AF10" s="190">
        <v>46</v>
      </c>
      <c r="AG10" s="189">
        <v>166</v>
      </c>
      <c r="AH10" s="188">
        <v>127</v>
      </c>
      <c r="AI10" s="190">
        <v>48</v>
      </c>
      <c r="AJ10" s="189">
        <v>172</v>
      </c>
      <c r="AK10" s="188">
        <v>132</v>
      </c>
      <c r="AL10" s="190">
        <v>51</v>
      </c>
      <c r="AM10" s="189">
        <v>181</v>
      </c>
      <c r="AN10" s="188">
        <v>138</v>
      </c>
      <c r="AO10" s="190">
        <v>53</v>
      </c>
      <c r="AP10" s="189">
        <v>188</v>
      </c>
      <c r="AQ10" s="188">
        <v>143</v>
      </c>
      <c r="AR10" s="190">
        <v>56</v>
      </c>
      <c r="AS10" s="189">
        <v>200</v>
      </c>
      <c r="AT10" s="188">
        <v>152</v>
      </c>
      <c r="AU10" s="190">
        <v>58</v>
      </c>
      <c r="AV10" s="189">
        <v>210</v>
      </c>
      <c r="AW10" s="188">
        <v>160</v>
      </c>
      <c r="AX10" s="190">
        <v>62</v>
      </c>
      <c r="AY10" s="189">
        <v>220</v>
      </c>
      <c r="AZ10" s="188">
        <v>168</v>
      </c>
      <c r="BA10" s="190">
        <v>65</v>
      </c>
      <c r="BB10" s="189">
        <v>230</v>
      </c>
      <c r="BC10" s="188">
        <v>176</v>
      </c>
      <c r="BD10" s="190">
        <v>68</v>
      </c>
      <c r="BE10" s="189">
        <v>242</v>
      </c>
      <c r="BF10" s="188">
        <v>185</v>
      </c>
      <c r="BG10" s="240">
        <v>69</v>
      </c>
      <c r="BH10" s="241">
        <v>248</v>
      </c>
      <c r="BI10" s="242">
        <f t="shared" si="32"/>
        <v>190.4</v>
      </c>
      <c r="BJ10" s="190">
        <v>70</v>
      </c>
      <c r="BK10" s="189">
        <v>251</v>
      </c>
      <c r="BL10" s="188">
        <v>192</v>
      </c>
      <c r="BM10" s="190">
        <v>74</v>
      </c>
      <c r="BN10" s="189">
        <v>264</v>
      </c>
      <c r="BO10" s="188">
        <v>202</v>
      </c>
      <c r="BP10" s="190">
        <v>77</v>
      </c>
      <c r="BQ10" s="189">
        <v>276</v>
      </c>
      <c r="BR10" s="188">
        <v>211</v>
      </c>
      <c r="BS10" s="190">
        <v>81</v>
      </c>
      <c r="BT10" s="189">
        <v>289</v>
      </c>
      <c r="BU10" s="188">
        <v>221</v>
      </c>
      <c r="BV10" s="190">
        <v>85</v>
      </c>
      <c r="BW10" s="189">
        <v>301</v>
      </c>
      <c r="BX10" s="188">
        <v>230</v>
      </c>
      <c r="BY10" s="190">
        <v>89</v>
      </c>
      <c r="BZ10" s="189">
        <v>316</v>
      </c>
      <c r="CA10" s="188">
        <v>242</v>
      </c>
      <c r="CB10" s="190">
        <v>93</v>
      </c>
      <c r="CC10" s="189">
        <v>333</v>
      </c>
      <c r="CD10" s="188">
        <v>254</v>
      </c>
      <c r="CE10" s="190">
        <v>98</v>
      </c>
      <c r="CF10" s="189">
        <v>348</v>
      </c>
      <c r="CG10" s="188">
        <v>266</v>
      </c>
      <c r="CH10" s="190">
        <v>102</v>
      </c>
      <c r="CI10" s="189">
        <v>363</v>
      </c>
      <c r="CJ10" s="188">
        <v>278</v>
      </c>
      <c r="CK10" s="190">
        <v>107</v>
      </c>
      <c r="CL10" s="189">
        <v>379</v>
      </c>
      <c r="CM10" s="188">
        <v>290</v>
      </c>
      <c r="CN10" s="190">
        <v>112</v>
      </c>
      <c r="CO10" s="189">
        <v>400</v>
      </c>
      <c r="CP10" s="188">
        <v>306</v>
      </c>
      <c r="CQ10" s="190">
        <v>118</v>
      </c>
      <c r="CR10" s="189">
        <v>418</v>
      </c>
      <c r="CS10" s="188">
        <v>321</v>
      </c>
      <c r="CT10" s="190">
        <v>123</v>
      </c>
      <c r="CU10" s="189">
        <v>438</v>
      </c>
      <c r="CV10" s="188">
        <v>336</v>
      </c>
      <c r="CW10" s="190">
        <v>129</v>
      </c>
      <c r="CX10" s="189">
        <v>458</v>
      </c>
      <c r="CY10" s="188">
        <v>351</v>
      </c>
      <c r="CZ10" s="190">
        <v>134</v>
      </c>
      <c r="DA10" s="189">
        <v>479</v>
      </c>
      <c r="DB10" s="188">
        <v>366</v>
      </c>
      <c r="DC10" s="190">
        <v>134</v>
      </c>
      <c r="DD10" s="189">
        <v>479</v>
      </c>
      <c r="DE10" s="188">
        <f t="shared" si="7"/>
        <v>386</v>
      </c>
      <c r="DF10" s="190">
        <v>134</v>
      </c>
      <c r="DG10" s="189">
        <v>479</v>
      </c>
      <c r="DH10" s="188">
        <f t="shared" si="8"/>
        <v>405</v>
      </c>
      <c r="DI10" s="190">
        <v>134</v>
      </c>
      <c r="DJ10" s="189">
        <v>479</v>
      </c>
      <c r="DK10" s="188">
        <f t="shared" si="9"/>
        <v>424</v>
      </c>
      <c r="DL10" s="190">
        <v>134</v>
      </c>
      <c r="DM10" s="189">
        <v>479</v>
      </c>
      <c r="DN10" s="188">
        <f t="shared" si="10"/>
        <v>443</v>
      </c>
      <c r="DO10" s="190">
        <v>134</v>
      </c>
      <c r="DP10" s="189">
        <v>479</v>
      </c>
      <c r="DQ10" s="188">
        <f t="shared" si="11"/>
        <v>462</v>
      </c>
      <c r="DR10" s="190">
        <v>134</v>
      </c>
      <c r="DS10" s="189">
        <v>479</v>
      </c>
      <c r="DT10" s="188">
        <f t="shared" si="12"/>
        <v>486</v>
      </c>
      <c r="DU10" s="190">
        <v>134</v>
      </c>
      <c r="DV10" s="189">
        <v>479</v>
      </c>
      <c r="DW10" s="188">
        <f t="shared" si="13"/>
        <v>510</v>
      </c>
      <c r="DX10" s="190">
        <v>134</v>
      </c>
      <c r="DY10" s="189">
        <v>479</v>
      </c>
      <c r="DZ10" s="188">
        <f t="shared" si="14"/>
        <v>534</v>
      </c>
      <c r="EA10" s="190">
        <v>134</v>
      </c>
      <c r="EB10" s="189">
        <v>479</v>
      </c>
      <c r="EC10" s="188">
        <f t="shared" si="15"/>
        <v>558</v>
      </c>
      <c r="ED10" s="190">
        <v>134</v>
      </c>
      <c r="EE10" s="189">
        <v>479</v>
      </c>
      <c r="EF10" s="188">
        <f t="shared" si="16"/>
        <v>582</v>
      </c>
      <c r="EG10" s="190">
        <v>134</v>
      </c>
      <c r="EH10" s="189">
        <v>479</v>
      </c>
      <c r="EI10" s="188">
        <f t="shared" si="17"/>
        <v>612</v>
      </c>
      <c r="EJ10" s="190">
        <v>134</v>
      </c>
      <c r="EK10" s="189">
        <v>479</v>
      </c>
      <c r="EL10" s="188">
        <f t="shared" si="18"/>
        <v>642</v>
      </c>
      <c r="EM10" s="190">
        <v>134</v>
      </c>
      <c r="EN10" s="189">
        <v>479</v>
      </c>
      <c r="EO10" s="188">
        <f t="shared" si="19"/>
        <v>671</v>
      </c>
      <c r="EP10" s="190">
        <v>134</v>
      </c>
      <c r="EQ10" s="189">
        <v>479</v>
      </c>
      <c r="ER10" s="188">
        <f t="shared" si="20"/>
        <v>701</v>
      </c>
      <c r="ES10" s="190">
        <v>134</v>
      </c>
      <c r="ET10" s="189">
        <v>479</v>
      </c>
      <c r="EU10" s="188">
        <f t="shared" si="21"/>
        <v>737</v>
      </c>
      <c r="EV10" s="190">
        <v>134</v>
      </c>
      <c r="EW10" s="189">
        <v>479</v>
      </c>
      <c r="EX10" s="188">
        <f t="shared" si="22"/>
        <v>773</v>
      </c>
      <c r="EY10" s="190">
        <v>134</v>
      </c>
      <c r="EZ10" s="189">
        <v>479</v>
      </c>
      <c r="FA10" s="188">
        <f t="shared" si="23"/>
        <v>809</v>
      </c>
      <c r="FB10" s="190">
        <v>134</v>
      </c>
      <c r="FC10" s="189">
        <v>479</v>
      </c>
      <c r="FD10" s="188">
        <f t="shared" si="24"/>
        <v>924</v>
      </c>
      <c r="FE10" s="190">
        <v>134</v>
      </c>
      <c r="FF10" s="189">
        <v>479</v>
      </c>
      <c r="FG10" s="188">
        <f t="shared" si="25"/>
        <v>967</v>
      </c>
      <c r="FH10" s="190">
        <v>134</v>
      </c>
      <c r="FI10" s="189">
        <v>479</v>
      </c>
      <c r="FJ10" s="188">
        <f t="shared" si="26"/>
        <v>1010</v>
      </c>
      <c r="FK10" s="190">
        <v>134</v>
      </c>
      <c r="FL10" s="189">
        <v>479</v>
      </c>
      <c r="FM10" s="188">
        <f t="shared" si="27"/>
        <v>1054</v>
      </c>
      <c r="FN10" s="190">
        <v>134</v>
      </c>
      <c r="FO10" s="189">
        <v>479</v>
      </c>
      <c r="FP10" s="188">
        <f t="shared" si="28"/>
        <v>1097</v>
      </c>
      <c r="FQ10" s="190">
        <v>134</v>
      </c>
      <c r="FR10" s="189">
        <v>479</v>
      </c>
      <c r="FS10" s="188">
        <f t="shared" si="29"/>
        <v>1140</v>
      </c>
      <c r="FT10" s="190">
        <v>134</v>
      </c>
      <c r="FU10" s="189">
        <v>479</v>
      </c>
      <c r="FV10" s="188">
        <f t="shared" si="30"/>
        <v>1183</v>
      </c>
      <c r="FW10" s="190">
        <v>134</v>
      </c>
      <c r="FX10" s="189">
        <v>479</v>
      </c>
      <c r="FY10" s="188">
        <f t="shared" si="31"/>
        <v>1200</v>
      </c>
    </row>
    <row r="11" spans="1:181" s="182" customFormat="1" ht="13.5" customHeight="1">
      <c r="A11" s="194">
        <v>5</v>
      </c>
      <c r="B11" s="193">
        <v>41</v>
      </c>
      <c r="C11" s="189">
        <v>146</v>
      </c>
      <c r="D11" s="188">
        <f t="shared" si="0"/>
        <v>15</v>
      </c>
      <c r="E11" s="193">
        <v>41</v>
      </c>
      <c r="F11" s="189">
        <v>146</v>
      </c>
      <c r="G11" s="188">
        <f t="shared" si="1"/>
        <v>30</v>
      </c>
      <c r="H11" s="193">
        <v>41</v>
      </c>
      <c r="I11" s="189">
        <v>146</v>
      </c>
      <c r="J11" s="188">
        <f t="shared" si="2"/>
        <v>45</v>
      </c>
      <c r="K11" s="193">
        <v>41</v>
      </c>
      <c r="L11" s="189">
        <v>146</v>
      </c>
      <c r="M11" s="188">
        <f t="shared" si="3"/>
        <v>60</v>
      </c>
      <c r="N11" s="193">
        <v>41</v>
      </c>
      <c r="O11" s="189">
        <v>146</v>
      </c>
      <c r="P11" s="188">
        <f t="shared" si="4"/>
        <v>75</v>
      </c>
      <c r="Q11" s="193">
        <v>41</v>
      </c>
      <c r="R11" s="189">
        <v>146</v>
      </c>
      <c r="S11" s="188">
        <f t="shared" si="5"/>
        <v>87</v>
      </c>
      <c r="T11" s="193">
        <v>41</v>
      </c>
      <c r="U11" s="189">
        <v>146</v>
      </c>
      <c r="V11" s="188">
        <f t="shared" si="6"/>
        <v>99</v>
      </c>
      <c r="W11" s="193">
        <v>41</v>
      </c>
      <c r="X11" s="189">
        <v>146</v>
      </c>
      <c r="Y11" s="188">
        <v>111</v>
      </c>
      <c r="Z11" s="190">
        <v>46</v>
      </c>
      <c r="AA11" s="189">
        <v>164</v>
      </c>
      <c r="AB11" s="188">
        <v>125</v>
      </c>
      <c r="AC11" s="190">
        <v>50</v>
      </c>
      <c r="AD11" s="189">
        <v>177</v>
      </c>
      <c r="AE11" s="188">
        <v>135</v>
      </c>
      <c r="AF11" s="190">
        <v>58</v>
      </c>
      <c r="AG11" s="189">
        <v>207</v>
      </c>
      <c r="AH11" s="188">
        <v>158</v>
      </c>
      <c r="AI11" s="190">
        <v>61</v>
      </c>
      <c r="AJ11" s="189">
        <v>216</v>
      </c>
      <c r="AK11" s="188">
        <v>165</v>
      </c>
      <c r="AL11" s="190">
        <v>64</v>
      </c>
      <c r="AM11" s="189">
        <v>226</v>
      </c>
      <c r="AN11" s="188">
        <v>173</v>
      </c>
      <c r="AO11" s="190">
        <v>66</v>
      </c>
      <c r="AP11" s="189">
        <v>234</v>
      </c>
      <c r="AQ11" s="188">
        <v>179</v>
      </c>
      <c r="AR11" s="190">
        <v>69</v>
      </c>
      <c r="AS11" s="189">
        <v>248</v>
      </c>
      <c r="AT11" s="188">
        <v>190</v>
      </c>
      <c r="AU11" s="190">
        <v>74</v>
      </c>
      <c r="AV11" s="189">
        <v>261</v>
      </c>
      <c r="AW11" s="188">
        <v>200</v>
      </c>
      <c r="AX11" s="190">
        <v>77</v>
      </c>
      <c r="AY11" s="189">
        <v>275</v>
      </c>
      <c r="AZ11" s="188">
        <v>210</v>
      </c>
      <c r="BA11" s="190">
        <v>80</v>
      </c>
      <c r="BB11" s="189">
        <v>288</v>
      </c>
      <c r="BC11" s="188">
        <v>220</v>
      </c>
      <c r="BD11" s="190">
        <v>85</v>
      </c>
      <c r="BE11" s="189">
        <v>302</v>
      </c>
      <c r="BF11" s="188">
        <v>231</v>
      </c>
      <c r="BG11" s="240">
        <v>87</v>
      </c>
      <c r="BH11" s="243">
        <v>311</v>
      </c>
      <c r="BI11" s="244">
        <f t="shared" si="32"/>
        <v>238</v>
      </c>
      <c r="BJ11" s="190">
        <v>88</v>
      </c>
      <c r="BK11" s="189">
        <v>313</v>
      </c>
      <c r="BL11" s="188">
        <v>240</v>
      </c>
      <c r="BM11" s="190">
        <v>92</v>
      </c>
      <c r="BN11" s="189">
        <v>329</v>
      </c>
      <c r="BO11" s="188">
        <v>252</v>
      </c>
      <c r="BP11" s="190">
        <v>97</v>
      </c>
      <c r="BQ11" s="189">
        <v>345</v>
      </c>
      <c r="BR11" s="188">
        <v>264</v>
      </c>
      <c r="BS11" s="190">
        <v>101</v>
      </c>
      <c r="BT11" s="189">
        <v>360</v>
      </c>
      <c r="BU11" s="188">
        <v>276</v>
      </c>
      <c r="BV11" s="190">
        <v>106</v>
      </c>
      <c r="BW11" s="189">
        <v>376</v>
      </c>
      <c r="BX11" s="188">
        <v>288</v>
      </c>
      <c r="BY11" s="190">
        <v>111</v>
      </c>
      <c r="BZ11" s="189">
        <v>396</v>
      </c>
      <c r="CA11" s="188">
        <v>303</v>
      </c>
      <c r="CB11" s="190">
        <v>117</v>
      </c>
      <c r="CC11" s="189">
        <v>415</v>
      </c>
      <c r="CD11" s="188">
        <v>318</v>
      </c>
      <c r="CE11" s="190">
        <v>122</v>
      </c>
      <c r="CF11" s="189">
        <v>435</v>
      </c>
      <c r="CG11" s="188">
        <v>333</v>
      </c>
      <c r="CH11" s="190">
        <v>128</v>
      </c>
      <c r="CI11" s="189">
        <v>454</v>
      </c>
      <c r="CJ11" s="188">
        <v>348</v>
      </c>
      <c r="CK11" s="190">
        <v>133</v>
      </c>
      <c r="CL11" s="189">
        <v>475</v>
      </c>
      <c r="CM11" s="188">
        <v>363</v>
      </c>
      <c r="CN11" s="190">
        <v>140</v>
      </c>
      <c r="CO11" s="189">
        <v>500</v>
      </c>
      <c r="CP11" s="188">
        <v>382</v>
      </c>
      <c r="CQ11" s="190">
        <v>147</v>
      </c>
      <c r="CR11" s="189">
        <v>524</v>
      </c>
      <c r="CS11" s="188">
        <v>401</v>
      </c>
      <c r="CT11" s="190">
        <v>154</v>
      </c>
      <c r="CU11" s="189">
        <v>549</v>
      </c>
      <c r="CV11" s="188">
        <v>420</v>
      </c>
      <c r="CW11" s="190">
        <v>161</v>
      </c>
      <c r="CX11" s="189">
        <v>573</v>
      </c>
      <c r="CY11" s="188">
        <v>439</v>
      </c>
      <c r="CZ11" s="190">
        <v>168</v>
      </c>
      <c r="DA11" s="189">
        <v>597</v>
      </c>
      <c r="DB11" s="188">
        <v>458</v>
      </c>
      <c r="DC11" s="190">
        <v>168</v>
      </c>
      <c r="DD11" s="189">
        <v>597</v>
      </c>
      <c r="DE11" s="188">
        <f t="shared" si="7"/>
        <v>482</v>
      </c>
      <c r="DF11" s="190">
        <v>168</v>
      </c>
      <c r="DG11" s="189">
        <v>597</v>
      </c>
      <c r="DH11" s="188">
        <f t="shared" si="8"/>
        <v>506</v>
      </c>
      <c r="DI11" s="190">
        <v>168</v>
      </c>
      <c r="DJ11" s="189">
        <v>597</v>
      </c>
      <c r="DK11" s="188">
        <f t="shared" si="9"/>
        <v>530</v>
      </c>
      <c r="DL11" s="190">
        <v>168</v>
      </c>
      <c r="DM11" s="189">
        <v>597</v>
      </c>
      <c r="DN11" s="188">
        <f t="shared" si="10"/>
        <v>554</v>
      </c>
      <c r="DO11" s="190">
        <v>168</v>
      </c>
      <c r="DP11" s="189">
        <v>597</v>
      </c>
      <c r="DQ11" s="188">
        <f t="shared" si="11"/>
        <v>578</v>
      </c>
      <c r="DR11" s="190">
        <v>168</v>
      </c>
      <c r="DS11" s="189">
        <v>597</v>
      </c>
      <c r="DT11" s="188">
        <f t="shared" si="12"/>
        <v>608</v>
      </c>
      <c r="DU11" s="190">
        <v>168</v>
      </c>
      <c r="DV11" s="189">
        <v>597</v>
      </c>
      <c r="DW11" s="188">
        <f t="shared" si="13"/>
        <v>638</v>
      </c>
      <c r="DX11" s="190">
        <v>168</v>
      </c>
      <c r="DY11" s="189">
        <v>597</v>
      </c>
      <c r="DZ11" s="188">
        <f t="shared" si="14"/>
        <v>668</v>
      </c>
      <c r="EA11" s="190">
        <v>168</v>
      </c>
      <c r="EB11" s="189">
        <v>597</v>
      </c>
      <c r="EC11" s="188">
        <f t="shared" si="15"/>
        <v>698</v>
      </c>
      <c r="ED11" s="190">
        <v>168</v>
      </c>
      <c r="EE11" s="189">
        <v>597</v>
      </c>
      <c r="EF11" s="188">
        <f t="shared" si="16"/>
        <v>728</v>
      </c>
      <c r="EG11" s="190">
        <v>168</v>
      </c>
      <c r="EH11" s="189">
        <v>597</v>
      </c>
      <c r="EI11" s="188">
        <f t="shared" si="17"/>
        <v>765</v>
      </c>
      <c r="EJ11" s="190">
        <v>168</v>
      </c>
      <c r="EK11" s="189">
        <v>597</v>
      </c>
      <c r="EL11" s="188">
        <f t="shared" si="18"/>
        <v>802</v>
      </c>
      <c r="EM11" s="190">
        <v>168</v>
      </c>
      <c r="EN11" s="189">
        <v>597</v>
      </c>
      <c r="EO11" s="188">
        <f t="shared" si="19"/>
        <v>839</v>
      </c>
      <c r="EP11" s="190">
        <v>168</v>
      </c>
      <c r="EQ11" s="189">
        <v>597</v>
      </c>
      <c r="ER11" s="188">
        <f t="shared" si="20"/>
        <v>876</v>
      </c>
      <c r="ES11" s="190">
        <v>168</v>
      </c>
      <c r="ET11" s="189">
        <v>597</v>
      </c>
      <c r="EU11" s="188">
        <f t="shared" si="21"/>
        <v>921</v>
      </c>
      <c r="EV11" s="190">
        <v>168</v>
      </c>
      <c r="EW11" s="189">
        <v>597</v>
      </c>
      <c r="EX11" s="188">
        <f t="shared" si="22"/>
        <v>966</v>
      </c>
      <c r="EY11" s="190">
        <v>168</v>
      </c>
      <c r="EZ11" s="189">
        <v>597</v>
      </c>
      <c r="FA11" s="188">
        <f t="shared" si="23"/>
        <v>1011</v>
      </c>
      <c r="FB11" s="190">
        <v>168</v>
      </c>
      <c r="FC11" s="189">
        <v>597</v>
      </c>
      <c r="FD11" s="188">
        <f t="shared" si="24"/>
        <v>1155</v>
      </c>
      <c r="FE11" s="190">
        <v>168</v>
      </c>
      <c r="FF11" s="189">
        <v>597</v>
      </c>
      <c r="FG11" s="188">
        <f t="shared" si="25"/>
        <v>1209</v>
      </c>
      <c r="FH11" s="190">
        <v>168</v>
      </c>
      <c r="FI11" s="189">
        <v>597</v>
      </c>
      <c r="FJ11" s="188">
        <f t="shared" si="26"/>
        <v>1263</v>
      </c>
      <c r="FK11" s="190">
        <v>168</v>
      </c>
      <c r="FL11" s="189">
        <v>597</v>
      </c>
      <c r="FM11" s="188">
        <f t="shared" si="27"/>
        <v>1317</v>
      </c>
      <c r="FN11" s="190">
        <v>168</v>
      </c>
      <c r="FO11" s="189">
        <v>597</v>
      </c>
      <c r="FP11" s="188">
        <f t="shared" si="28"/>
        <v>1371</v>
      </c>
      <c r="FQ11" s="190">
        <v>168</v>
      </c>
      <c r="FR11" s="189">
        <v>597</v>
      </c>
      <c r="FS11" s="188">
        <f t="shared" si="29"/>
        <v>1425</v>
      </c>
      <c r="FT11" s="190">
        <v>168</v>
      </c>
      <c r="FU11" s="189">
        <v>597</v>
      </c>
      <c r="FV11" s="188">
        <f t="shared" si="30"/>
        <v>1479</v>
      </c>
      <c r="FW11" s="190">
        <v>168</v>
      </c>
      <c r="FX11" s="189">
        <v>597</v>
      </c>
      <c r="FY11" s="188">
        <f t="shared" si="31"/>
        <v>1500</v>
      </c>
    </row>
    <row r="12" spans="1:181" s="182" customFormat="1" ht="13.5" customHeight="1">
      <c r="A12" s="194">
        <v>6</v>
      </c>
      <c r="B12" s="193">
        <v>48</v>
      </c>
      <c r="C12" s="189">
        <v>174</v>
      </c>
      <c r="D12" s="188">
        <f t="shared" si="0"/>
        <v>18</v>
      </c>
      <c r="E12" s="193">
        <v>48</v>
      </c>
      <c r="F12" s="189">
        <v>174</v>
      </c>
      <c r="G12" s="188">
        <f t="shared" si="1"/>
        <v>36</v>
      </c>
      <c r="H12" s="193">
        <v>48</v>
      </c>
      <c r="I12" s="189">
        <v>174</v>
      </c>
      <c r="J12" s="188">
        <f t="shared" si="2"/>
        <v>54</v>
      </c>
      <c r="K12" s="193">
        <v>48</v>
      </c>
      <c r="L12" s="189">
        <v>174</v>
      </c>
      <c r="M12" s="188">
        <f t="shared" si="3"/>
        <v>72</v>
      </c>
      <c r="N12" s="193">
        <v>48</v>
      </c>
      <c r="O12" s="189">
        <v>174</v>
      </c>
      <c r="P12" s="188">
        <f>ROUND($N$5*$A12/30*6%,0)</f>
        <v>90</v>
      </c>
      <c r="Q12" s="193">
        <v>48</v>
      </c>
      <c r="R12" s="189">
        <v>174</v>
      </c>
      <c r="S12" s="188">
        <f t="shared" si="5"/>
        <v>104</v>
      </c>
      <c r="T12" s="193">
        <v>48</v>
      </c>
      <c r="U12" s="189">
        <v>174</v>
      </c>
      <c r="V12" s="188">
        <f t="shared" si="6"/>
        <v>119</v>
      </c>
      <c r="W12" s="193">
        <v>48</v>
      </c>
      <c r="X12" s="189">
        <v>174</v>
      </c>
      <c r="Y12" s="188">
        <v>133</v>
      </c>
      <c r="Z12" s="190">
        <v>55</v>
      </c>
      <c r="AA12" s="189">
        <v>198</v>
      </c>
      <c r="AB12" s="188">
        <v>150</v>
      </c>
      <c r="AC12" s="190">
        <v>59</v>
      </c>
      <c r="AD12" s="189">
        <v>212</v>
      </c>
      <c r="AE12" s="188">
        <v>162</v>
      </c>
      <c r="AF12" s="190">
        <v>69</v>
      </c>
      <c r="AG12" s="189">
        <v>248</v>
      </c>
      <c r="AH12" s="188">
        <v>190</v>
      </c>
      <c r="AI12" s="190">
        <v>73</v>
      </c>
      <c r="AJ12" s="189">
        <v>259</v>
      </c>
      <c r="AK12" s="188">
        <v>198</v>
      </c>
      <c r="AL12" s="190">
        <v>76</v>
      </c>
      <c r="AM12" s="189">
        <v>271</v>
      </c>
      <c r="AN12" s="188">
        <v>207</v>
      </c>
      <c r="AO12" s="190">
        <v>79</v>
      </c>
      <c r="AP12" s="189">
        <v>280</v>
      </c>
      <c r="AQ12" s="188">
        <v>215</v>
      </c>
      <c r="AR12" s="190">
        <v>84</v>
      </c>
      <c r="AS12" s="189">
        <v>299</v>
      </c>
      <c r="AT12" s="188">
        <v>229</v>
      </c>
      <c r="AU12" s="190">
        <v>88</v>
      </c>
      <c r="AV12" s="189">
        <v>313</v>
      </c>
      <c r="AW12" s="188">
        <v>240</v>
      </c>
      <c r="AX12" s="190">
        <v>92</v>
      </c>
      <c r="AY12" s="189">
        <v>329</v>
      </c>
      <c r="AZ12" s="188">
        <v>252</v>
      </c>
      <c r="BA12" s="190">
        <v>97</v>
      </c>
      <c r="BB12" s="189">
        <v>345</v>
      </c>
      <c r="BC12" s="188">
        <v>264</v>
      </c>
      <c r="BD12" s="190">
        <v>101</v>
      </c>
      <c r="BE12" s="189">
        <v>361</v>
      </c>
      <c r="BF12" s="188">
        <v>277</v>
      </c>
      <c r="BG12" s="240">
        <v>105</v>
      </c>
      <c r="BH12" s="243">
        <v>372</v>
      </c>
      <c r="BI12" s="244">
        <f t="shared" si="32"/>
        <v>285.6</v>
      </c>
      <c r="BJ12" s="190">
        <v>106</v>
      </c>
      <c r="BK12" s="189">
        <v>376</v>
      </c>
      <c r="BL12" s="188">
        <v>288</v>
      </c>
      <c r="BM12" s="190">
        <v>111</v>
      </c>
      <c r="BN12" s="189">
        <v>395</v>
      </c>
      <c r="BO12" s="188">
        <v>302</v>
      </c>
      <c r="BP12" s="190">
        <v>117</v>
      </c>
      <c r="BQ12" s="189">
        <v>414</v>
      </c>
      <c r="BR12" s="188">
        <v>317</v>
      </c>
      <c r="BS12" s="190">
        <v>121</v>
      </c>
      <c r="BT12" s="189">
        <v>432</v>
      </c>
      <c r="BU12" s="188">
        <v>331</v>
      </c>
      <c r="BV12" s="190">
        <v>127</v>
      </c>
      <c r="BW12" s="189">
        <v>450</v>
      </c>
      <c r="BX12" s="188">
        <v>346</v>
      </c>
      <c r="BY12" s="190">
        <v>133</v>
      </c>
      <c r="BZ12" s="189">
        <v>475</v>
      </c>
      <c r="CA12" s="188">
        <v>364</v>
      </c>
      <c r="CB12" s="190">
        <v>140</v>
      </c>
      <c r="CC12" s="189">
        <v>499</v>
      </c>
      <c r="CD12" s="188">
        <v>382</v>
      </c>
      <c r="CE12" s="190">
        <v>146</v>
      </c>
      <c r="CF12" s="189">
        <v>522</v>
      </c>
      <c r="CG12" s="188">
        <v>400</v>
      </c>
      <c r="CH12" s="190">
        <v>153</v>
      </c>
      <c r="CI12" s="189">
        <v>546</v>
      </c>
      <c r="CJ12" s="188">
        <v>418</v>
      </c>
      <c r="CK12" s="190">
        <v>160</v>
      </c>
      <c r="CL12" s="189">
        <v>569</v>
      </c>
      <c r="CM12" s="188">
        <v>436</v>
      </c>
      <c r="CN12" s="190">
        <v>168</v>
      </c>
      <c r="CO12" s="189">
        <v>598</v>
      </c>
      <c r="CP12" s="188">
        <v>458</v>
      </c>
      <c r="CQ12" s="190">
        <v>176</v>
      </c>
      <c r="CR12" s="189">
        <v>628</v>
      </c>
      <c r="CS12" s="188">
        <v>481</v>
      </c>
      <c r="CT12" s="190">
        <v>185</v>
      </c>
      <c r="CU12" s="189">
        <v>658</v>
      </c>
      <c r="CV12" s="188">
        <v>504</v>
      </c>
      <c r="CW12" s="190">
        <v>194</v>
      </c>
      <c r="CX12" s="189">
        <v>688</v>
      </c>
      <c r="CY12" s="188">
        <v>527</v>
      </c>
      <c r="CZ12" s="190">
        <v>201</v>
      </c>
      <c r="DA12" s="189">
        <v>717</v>
      </c>
      <c r="DB12" s="188">
        <v>550</v>
      </c>
      <c r="DC12" s="190">
        <v>201</v>
      </c>
      <c r="DD12" s="189">
        <v>717</v>
      </c>
      <c r="DE12" s="188">
        <f t="shared" si="7"/>
        <v>578</v>
      </c>
      <c r="DF12" s="190">
        <v>201</v>
      </c>
      <c r="DG12" s="189">
        <v>717</v>
      </c>
      <c r="DH12" s="188">
        <f t="shared" si="8"/>
        <v>607</v>
      </c>
      <c r="DI12" s="190">
        <v>201</v>
      </c>
      <c r="DJ12" s="189">
        <v>717</v>
      </c>
      <c r="DK12" s="188">
        <f t="shared" si="9"/>
        <v>636</v>
      </c>
      <c r="DL12" s="190">
        <v>201</v>
      </c>
      <c r="DM12" s="189">
        <v>717</v>
      </c>
      <c r="DN12" s="188">
        <f t="shared" si="10"/>
        <v>665</v>
      </c>
      <c r="DO12" s="190">
        <v>201</v>
      </c>
      <c r="DP12" s="189">
        <v>717</v>
      </c>
      <c r="DQ12" s="188">
        <f t="shared" si="11"/>
        <v>694</v>
      </c>
      <c r="DR12" s="190">
        <v>201</v>
      </c>
      <c r="DS12" s="189">
        <v>717</v>
      </c>
      <c r="DT12" s="188">
        <f t="shared" si="12"/>
        <v>730</v>
      </c>
      <c r="DU12" s="190">
        <v>201</v>
      </c>
      <c r="DV12" s="189">
        <v>717</v>
      </c>
      <c r="DW12" s="188">
        <f t="shared" si="13"/>
        <v>766</v>
      </c>
      <c r="DX12" s="190">
        <v>201</v>
      </c>
      <c r="DY12" s="189">
        <v>717</v>
      </c>
      <c r="DZ12" s="188">
        <f t="shared" si="14"/>
        <v>802</v>
      </c>
      <c r="EA12" s="190">
        <v>201</v>
      </c>
      <c r="EB12" s="189">
        <v>717</v>
      </c>
      <c r="EC12" s="188">
        <f t="shared" si="15"/>
        <v>838</v>
      </c>
      <c r="ED12" s="190">
        <v>201</v>
      </c>
      <c r="EE12" s="189">
        <v>717</v>
      </c>
      <c r="EF12" s="188">
        <f t="shared" si="16"/>
        <v>874</v>
      </c>
      <c r="EG12" s="190">
        <v>201</v>
      </c>
      <c r="EH12" s="189">
        <v>717</v>
      </c>
      <c r="EI12" s="188">
        <f t="shared" si="17"/>
        <v>918</v>
      </c>
      <c r="EJ12" s="190">
        <v>201</v>
      </c>
      <c r="EK12" s="189">
        <v>717</v>
      </c>
      <c r="EL12" s="188">
        <f t="shared" si="18"/>
        <v>962</v>
      </c>
      <c r="EM12" s="190">
        <v>201</v>
      </c>
      <c r="EN12" s="189">
        <v>717</v>
      </c>
      <c r="EO12" s="188">
        <f t="shared" si="19"/>
        <v>1007</v>
      </c>
      <c r="EP12" s="190">
        <v>201</v>
      </c>
      <c r="EQ12" s="189">
        <v>717</v>
      </c>
      <c r="ER12" s="188">
        <f t="shared" si="20"/>
        <v>1051</v>
      </c>
      <c r="ES12" s="190">
        <v>201</v>
      </c>
      <c r="ET12" s="189">
        <v>717</v>
      </c>
      <c r="EU12" s="188">
        <f t="shared" si="21"/>
        <v>1105</v>
      </c>
      <c r="EV12" s="190">
        <v>201</v>
      </c>
      <c r="EW12" s="189">
        <v>717</v>
      </c>
      <c r="EX12" s="188">
        <f t="shared" si="22"/>
        <v>1159</v>
      </c>
      <c r="EY12" s="190">
        <v>201</v>
      </c>
      <c r="EZ12" s="189">
        <v>717</v>
      </c>
      <c r="FA12" s="188">
        <f t="shared" si="23"/>
        <v>1213</v>
      </c>
      <c r="FB12" s="190">
        <v>201</v>
      </c>
      <c r="FC12" s="189">
        <v>717</v>
      </c>
      <c r="FD12" s="188">
        <f t="shared" si="24"/>
        <v>1386</v>
      </c>
      <c r="FE12" s="190">
        <v>201</v>
      </c>
      <c r="FF12" s="189">
        <v>717</v>
      </c>
      <c r="FG12" s="188">
        <f t="shared" si="25"/>
        <v>1451</v>
      </c>
      <c r="FH12" s="190">
        <v>201</v>
      </c>
      <c r="FI12" s="189">
        <v>717</v>
      </c>
      <c r="FJ12" s="188">
        <f t="shared" si="26"/>
        <v>1516</v>
      </c>
      <c r="FK12" s="190">
        <v>201</v>
      </c>
      <c r="FL12" s="189">
        <v>717</v>
      </c>
      <c r="FM12" s="188">
        <f t="shared" si="27"/>
        <v>1580</v>
      </c>
      <c r="FN12" s="190">
        <v>201</v>
      </c>
      <c r="FO12" s="189">
        <v>717</v>
      </c>
      <c r="FP12" s="188">
        <f t="shared" si="28"/>
        <v>1645</v>
      </c>
      <c r="FQ12" s="190">
        <v>201</v>
      </c>
      <c r="FR12" s="189">
        <v>717</v>
      </c>
      <c r="FS12" s="188">
        <f t="shared" si="29"/>
        <v>1710</v>
      </c>
      <c r="FT12" s="190">
        <v>201</v>
      </c>
      <c r="FU12" s="189">
        <v>717</v>
      </c>
      <c r="FV12" s="188">
        <f t="shared" si="30"/>
        <v>1775</v>
      </c>
      <c r="FW12" s="190">
        <v>201</v>
      </c>
      <c r="FX12" s="189">
        <v>717</v>
      </c>
      <c r="FY12" s="188">
        <f t="shared" si="31"/>
        <v>1800</v>
      </c>
    </row>
    <row r="13" spans="1:181" s="182" customFormat="1" ht="13.5" customHeight="1">
      <c r="A13" s="194">
        <v>7</v>
      </c>
      <c r="B13" s="193">
        <v>57</v>
      </c>
      <c r="C13" s="189">
        <v>203</v>
      </c>
      <c r="D13" s="188">
        <f t="shared" si="0"/>
        <v>21</v>
      </c>
      <c r="E13" s="193">
        <v>57</v>
      </c>
      <c r="F13" s="189">
        <v>203</v>
      </c>
      <c r="G13" s="188">
        <f t="shared" si="1"/>
        <v>42</v>
      </c>
      <c r="H13" s="193">
        <v>57</v>
      </c>
      <c r="I13" s="189">
        <v>203</v>
      </c>
      <c r="J13" s="188">
        <f t="shared" si="2"/>
        <v>63</v>
      </c>
      <c r="K13" s="193">
        <v>57</v>
      </c>
      <c r="L13" s="189">
        <v>203</v>
      </c>
      <c r="M13" s="188">
        <f t="shared" si="3"/>
        <v>84</v>
      </c>
      <c r="N13" s="193">
        <v>57</v>
      </c>
      <c r="O13" s="189">
        <v>203</v>
      </c>
      <c r="P13" s="188">
        <f t="shared" si="4"/>
        <v>105</v>
      </c>
      <c r="Q13" s="193">
        <v>57</v>
      </c>
      <c r="R13" s="189">
        <v>203</v>
      </c>
      <c r="S13" s="188">
        <f t="shared" si="5"/>
        <v>122</v>
      </c>
      <c r="T13" s="193">
        <v>57</v>
      </c>
      <c r="U13" s="189">
        <v>203</v>
      </c>
      <c r="V13" s="188">
        <f t="shared" si="6"/>
        <v>139</v>
      </c>
      <c r="W13" s="193">
        <v>57</v>
      </c>
      <c r="X13" s="189">
        <v>203</v>
      </c>
      <c r="Y13" s="188">
        <v>155</v>
      </c>
      <c r="Z13" s="190">
        <v>65</v>
      </c>
      <c r="AA13" s="189">
        <v>229</v>
      </c>
      <c r="AB13" s="188">
        <v>176</v>
      </c>
      <c r="AC13" s="190">
        <v>69</v>
      </c>
      <c r="AD13" s="189">
        <v>247</v>
      </c>
      <c r="AE13" s="188">
        <v>189</v>
      </c>
      <c r="AF13" s="190">
        <v>81</v>
      </c>
      <c r="AG13" s="189">
        <v>290</v>
      </c>
      <c r="AH13" s="188">
        <v>222</v>
      </c>
      <c r="AI13" s="190">
        <v>85</v>
      </c>
      <c r="AJ13" s="189">
        <v>302</v>
      </c>
      <c r="AK13" s="188">
        <v>231</v>
      </c>
      <c r="AL13" s="190">
        <v>89</v>
      </c>
      <c r="AM13" s="189">
        <v>315</v>
      </c>
      <c r="AN13" s="188">
        <v>242</v>
      </c>
      <c r="AO13" s="190">
        <v>91</v>
      </c>
      <c r="AP13" s="189">
        <v>327</v>
      </c>
      <c r="AQ13" s="188">
        <v>250</v>
      </c>
      <c r="AR13" s="190">
        <v>98</v>
      </c>
      <c r="AS13" s="189">
        <v>348</v>
      </c>
      <c r="AT13" s="188">
        <v>267</v>
      </c>
      <c r="AU13" s="190">
        <v>102</v>
      </c>
      <c r="AV13" s="189">
        <v>366</v>
      </c>
      <c r="AW13" s="188">
        <v>280</v>
      </c>
      <c r="AX13" s="190">
        <v>108</v>
      </c>
      <c r="AY13" s="189">
        <v>383</v>
      </c>
      <c r="AZ13" s="188">
        <v>294</v>
      </c>
      <c r="BA13" s="190">
        <v>113</v>
      </c>
      <c r="BB13" s="189">
        <v>402</v>
      </c>
      <c r="BC13" s="188">
        <v>308</v>
      </c>
      <c r="BD13" s="190">
        <v>119</v>
      </c>
      <c r="BE13" s="189">
        <v>422</v>
      </c>
      <c r="BF13" s="188">
        <v>323</v>
      </c>
      <c r="BG13" s="240">
        <v>122</v>
      </c>
      <c r="BH13" s="243">
        <v>435</v>
      </c>
      <c r="BI13" s="244">
        <f t="shared" si="32"/>
        <v>333.2</v>
      </c>
      <c r="BJ13" s="190">
        <v>123</v>
      </c>
      <c r="BK13" s="189">
        <v>438</v>
      </c>
      <c r="BL13" s="188">
        <v>336</v>
      </c>
      <c r="BM13" s="190">
        <v>130</v>
      </c>
      <c r="BN13" s="189">
        <v>460</v>
      </c>
      <c r="BO13" s="188">
        <v>353</v>
      </c>
      <c r="BP13" s="190">
        <v>135</v>
      </c>
      <c r="BQ13" s="189">
        <v>483</v>
      </c>
      <c r="BR13" s="188">
        <v>370</v>
      </c>
      <c r="BS13" s="190">
        <v>142</v>
      </c>
      <c r="BT13" s="189">
        <v>505</v>
      </c>
      <c r="BU13" s="188">
        <v>386</v>
      </c>
      <c r="BV13" s="190">
        <v>147</v>
      </c>
      <c r="BW13" s="189">
        <v>526</v>
      </c>
      <c r="BX13" s="188">
        <v>403</v>
      </c>
      <c r="BY13" s="190">
        <v>155</v>
      </c>
      <c r="BZ13" s="189">
        <v>554</v>
      </c>
      <c r="CA13" s="188">
        <v>424</v>
      </c>
      <c r="CB13" s="190">
        <v>163</v>
      </c>
      <c r="CC13" s="189">
        <v>581</v>
      </c>
      <c r="CD13" s="188">
        <v>445</v>
      </c>
      <c r="CE13" s="190">
        <v>171</v>
      </c>
      <c r="CF13" s="189">
        <v>609</v>
      </c>
      <c r="CG13" s="188">
        <v>466</v>
      </c>
      <c r="CH13" s="190">
        <v>178</v>
      </c>
      <c r="CI13" s="189">
        <v>636</v>
      </c>
      <c r="CJ13" s="188">
        <v>487</v>
      </c>
      <c r="CK13" s="190">
        <v>186</v>
      </c>
      <c r="CL13" s="189">
        <v>663</v>
      </c>
      <c r="CM13" s="188">
        <v>508</v>
      </c>
      <c r="CN13" s="190">
        <v>196</v>
      </c>
      <c r="CO13" s="189">
        <v>698</v>
      </c>
      <c r="CP13" s="188">
        <v>535</v>
      </c>
      <c r="CQ13" s="190">
        <v>206</v>
      </c>
      <c r="CR13" s="189">
        <v>732</v>
      </c>
      <c r="CS13" s="188">
        <v>561</v>
      </c>
      <c r="CT13" s="190">
        <v>216</v>
      </c>
      <c r="CU13" s="189">
        <v>768</v>
      </c>
      <c r="CV13" s="188">
        <v>588</v>
      </c>
      <c r="CW13" s="190">
        <v>225</v>
      </c>
      <c r="CX13" s="189">
        <v>803</v>
      </c>
      <c r="CY13" s="188">
        <v>615</v>
      </c>
      <c r="CZ13" s="190">
        <v>235</v>
      </c>
      <c r="DA13" s="189">
        <v>838</v>
      </c>
      <c r="DB13" s="188">
        <v>641</v>
      </c>
      <c r="DC13" s="190">
        <v>235</v>
      </c>
      <c r="DD13" s="189">
        <v>838</v>
      </c>
      <c r="DE13" s="188">
        <f t="shared" si="7"/>
        <v>675</v>
      </c>
      <c r="DF13" s="190">
        <v>235</v>
      </c>
      <c r="DG13" s="189">
        <v>838</v>
      </c>
      <c r="DH13" s="188">
        <f t="shared" si="8"/>
        <v>708</v>
      </c>
      <c r="DI13" s="190">
        <v>235</v>
      </c>
      <c r="DJ13" s="189">
        <v>838</v>
      </c>
      <c r="DK13" s="188">
        <f t="shared" si="9"/>
        <v>742</v>
      </c>
      <c r="DL13" s="190">
        <v>235</v>
      </c>
      <c r="DM13" s="189">
        <v>838</v>
      </c>
      <c r="DN13" s="188">
        <f t="shared" si="10"/>
        <v>776</v>
      </c>
      <c r="DO13" s="190">
        <v>235</v>
      </c>
      <c r="DP13" s="189">
        <v>838</v>
      </c>
      <c r="DQ13" s="188">
        <f t="shared" si="11"/>
        <v>809</v>
      </c>
      <c r="DR13" s="190">
        <v>235</v>
      </c>
      <c r="DS13" s="189">
        <v>838</v>
      </c>
      <c r="DT13" s="188">
        <f t="shared" si="12"/>
        <v>851</v>
      </c>
      <c r="DU13" s="190">
        <v>235</v>
      </c>
      <c r="DV13" s="189">
        <v>838</v>
      </c>
      <c r="DW13" s="188">
        <f t="shared" si="13"/>
        <v>893</v>
      </c>
      <c r="DX13" s="190">
        <v>235</v>
      </c>
      <c r="DY13" s="189">
        <v>838</v>
      </c>
      <c r="DZ13" s="188">
        <f t="shared" si="14"/>
        <v>935</v>
      </c>
      <c r="EA13" s="190">
        <v>235</v>
      </c>
      <c r="EB13" s="189">
        <v>838</v>
      </c>
      <c r="EC13" s="188">
        <f t="shared" si="15"/>
        <v>977</v>
      </c>
      <c r="ED13" s="190">
        <v>235</v>
      </c>
      <c r="EE13" s="189">
        <v>838</v>
      </c>
      <c r="EF13" s="188">
        <f t="shared" si="16"/>
        <v>1019</v>
      </c>
      <c r="EG13" s="190">
        <v>235</v>
      </c>
      <c r="EH13" s="189">
        <v>838</v>
      </c>
      <c r="EI13" s="188">
        <f t="shared" si="17"/>
        <v>1071</v>
      </c>
      <c r="EJ13" s="190">
        <v>235</v>
      </c>
      <c r="EK13" s="189">
        <v>838</v>
      </c>
      <c r="EL13" s="188">
        <f t="shared" si="18"/>
        <v>1123</v>
      </c>
      <c r="EM13" s="190">
        <v>235</v>
      </c>
      <c r="EN13" s="189">
        <v>838</v>
      </c>
      <c r="EO13" s="188">
        <f t="shared" si="19"/>
        <v>1175</v>
      </c>
      <c r="EP13" s="190">
        <v>235</v>
      </c>
      <c r="EQ13" s="189">
        <v>838</v>
      </c>
      <c r="ER13" s="188">
        <f t="shared" si="20"/>
        <v>1226</v>
      </c>
      <c r="ES13" s="190">
        <v>235</v>
      </c>
      <c r="ET13" s="189">
        <v>838</v>
      </c>
      <c r="EU13" s="188">
        <f t="shared" si="21"/>
        <v>1289</v>
      </c>
      <c r="EV13" s="190">
        <v>235</v>
      </c>
      <c r="EW13" s="189">
        <v>838</v>
      </c>
      <c r="EX13" s="188">
        <f t="shared" si="22"/>
        <v>1352</v>
      </c>
      <c r="EY13" s="190">
        <v>235</v>
      </c>
      <c r="EZ13" s="189">
        <v>838</v>
      </c>
      <c r="FA13" s="188">
        <f t="shared" si="23"/>
        <v>1415</v>
      </c>
      <c r="FB13" s="190">
        <v>235</v>
      </c>
      <c r="FC13" s="189">
        <v>838</v>
      </c>
      <c r="FD13" s="188">
        <f t="shared" si="24"/>
        <v>1617</v>
      </c>
      <c r="FE13" s="190">
        <v>235</v>
      </c>
      <c r="FF13" s="189">
        <v>838</v>
      </c>
      <c r="FG13" s="188">
        <f t="shared" si="25"/>
        <v>1693</v>
      </c>
      <c r="FH13" s="190">
        <v>235</v>
      </c>
      <c r="FI13" s="189">
        <v>838</v>
      </c>
      <c r="FJ13" s="188">
        <f t="shared" si="26"/>
        <v>1768</v>
      </c>
      <c r="FK13" s="190">
        <v>235</v>
      </c>
      <c r="FL13" s="189">
        <v>838</v>
      </c>
      <c r="FM13" s="188">
        <f t="shared" si="27"/>
        <v>1844</v>
      </c>
      <c r="FN13" s="190">
        <v>235</v>
      </c>
      <c r="FO13" s="189">
        <v>838</v>
      </c>
      <c r="FP13" s="188">
        <f t="shared" si="28"/>
        <v>1919</v>
      </c>
      <c r="FQ13" s="190">
        <v>235</v>
      </c>
      <c r="FR13" s="189">
        <v>838</v>
      </c>
      <c r="FS13" s="188">
        <f t="shared" si="29"/>
        <v>1995</v>
      </c>
      <c r="FT13" s="190">
        <v>235</v>
      </c>
      <c r="FU13" s="189">
        <v>838</v>
      </c>
      <c r="FV13" s="188">
        <f t="shared" si="30"/>
        <v>2071</v>
      </c>
      <c r="FW13" s="190">
        <v>235</v>
      </c>
      <c r="FX13" s="189">
        <v>838</v>
      </c>
      <c r="FY13" s="188">
        <f t="shared" si="31"/>
        <v>2100</v>
      </c>
    </row>
    <row r="14" spans="1:181" s="182" customFormat="1" ht="13.5" customHeight="1">
      <c r="A14" s="194">
        <v>8</v>
      </c>
      <c r="B14" s="193">
        <v>65</v>
      </c>
      <c r="C14" s="189">
        <v>232</v>
      </c>
      <c r="D14" s="188">
        <f t="shared" si="0"/>
        <v>24</v>
      </c>
      <c r="E14" s="193">
        <v>65</v>
      </c>
      <c r="F14" s="189">
        <v>232</v>
      </c>
      <c r="G14" s="188">
        <f t="shared" si="1"/>
        <v>48</v>
      </c>
      <c r="H14" s="193">
        <v>65</v>
      </c>
      <c r="I14" s="189">
        <v>232</v>
      </c>
      <c r="J14" s="188">
        <f t="shared" si="2"/>
        <v>72</v>
      </c>
      <c r="K14" s="193">
        <v>65</v>
      </c>
      <c r="L14" s="189">
        <v>232</v>
      </c>
      <c r="M14" s="188">
        <f t="shared" si="3"/>
        <v>96</v>
      </c>
      <c r="N14" s="193">
        <v>65</v>
      </c>
      <c r="O14" s="189">
        <v>232</v>
      </c>
      <c r="P14" s="188">
        <f t="shared" si="4"/>
        <v>120</v>
      </c>
      <c r="Q14" s="193">
        <v>65</v>
      </c>
      <c r="R14" s="189">
        <v>232</v>
      </c>
      <c r="S14" s="188">
        <f t="shared" si="5"/>
        <v>139</v>
      </c>
      <c r="T14" s="193">
        <v>65</v>
      </c>
      <c r="U14" s="189">
        <v>232</v>
      </c>
      <c r="V14" s="188">
        <f t="shared" si="6"/>
        <v>158</v>
      </c>
      <c r="W14" s="193">
        <v>65</v>
      </c>
      <c r="X14" s="189">
        <v>232</v>
      </c>
      <c r="Y14" s="188">
        <v>178</v>
      </c>
      <c r="Z14" s="190">
        <v>74</v>
      </c>
      <c r="AA14" s="189">
        <v>262</v>
      </c>
      <c r="AB14" s="188">
        <v>201</v>
      </c>
      <c r="AC14" s="190">
        <v>79</v>
      </c>
      <c r="AD14" s="189">
        <v>282</v>
      </c>
      <c r="AE14" s="188">
        <v>216</v>
      </c>
      <c r="AF14" s="190">
        <v>92</v>
      </c>
      <c r="AG14" s="189">
        <v>332</v>
      </c>
      <c r="AH14" s="188">
        <v>253</v>
      </c>
      <c r="AI14" s="190">
        <v>97</v>
      </c>
      <c r="AJ14" s="189">
        <v>345</v>
      </c>
      <c r="AK14" s="188">
        <v>264</v>
      </c>
      <c r="AL14" s="190">
        <v>101</v>
      </c>
      <c r="AM14" s="189">
        <v>361</v>
      </c>
      <c r="AN14" s="188">
        <v>276</v>
      </c>
      <c r="AO14" s="190">
        <v>105</v>
      </c>
      <c r="AP14" s="189">
        <v>373</v>
      </c>
      <c r="AQ14" s="188">
        <v>286</v>
      </c>
      <c r="AR14" s="190">
        <v>112</v>
      </c>
      <c r="AS14" s="189">
        <v>399</v>
      </c>
      <c r="AT14" s="188">
        <v>305</v>
      </c>
      <c r="AU14" s="190">
        <v>118</v>
      </c>
      <c r="AV14" s="189">
        <v>417</v>
      </c>
      <c r="AW14" s="188">
        <v>320</v>
      </c>
      <c r="AX14" s="190">
        <v>123</v>
      </c>
      <c r="AY14" s="189">
        <v>438</v>
      </c>
      <c r="AZ14" s="188">
        <v>336</v>
      </c>
      <c r="BA14" s="190">
        <v>129</v>
      </c>
      <c r="BB14" s="189">
        <v>459</v>
      </c>
      <c r="BC14" s="188">
        <v>352</v>
      </c>
      <c r="BD14" s="190">
        <v>135</v>
      </c>
      <c r="BE14" s="189">
        <v>483</v>
      </c>
      <c r="BF14" s="188">
        <v>370</v>
      </c>
      <c r="BG14" s="240">
        <v>140</v>
      </c>
      <c r="BH14" s="243">
        <v>497</v>
      </c>
      <c r="BI14" s="244">
        <f t="shared" si="32"/>
        <v>380.8</v>
      </c>
      <c r="BJ14" s="190">
        <v>141</v>
      </c>
      <c r="BK14" s="189">
        <v>502</v>
      </c>
      <c r="BL14" s="188">
        <v>384</v>
      </c>
      <c r="BM14" s="190">
        <v>147</v>
      </c>
      <c r="BN14" s="189">
        <v>526</v>
      </c>
      <c r="BO14" s="188">
        <v>403</v>
      </c>
      <c r="BP14" s="190">
        <v>155</v>
      </c>
      <c r="BQ14" s="189">
        <v>552</v>
      </c>
      <c r="BR14" s="188">
        <v>422</v>
      </c>
      <c r="BS14" s="190">
        <v>162</v>
      </c>
      <c r="BT14" s="189">
        <v>577</v>
      </c>
      <c r="BU14" s="188">
        <v>442</v>
      </c>
      <c r="BV14" s="190">
        <v>169</v>
      </c>
      <c r="BW14" s="189">
        <v>602</v>
      </c>
      <c r="BX14" s="188">
        <v>461</v>
      </c>
      <c r="BY14" s="190">
        <v>178</v>
      </c>
      <c r="BZ14" s="189">
        <v>634</v>
      </c>
      <c r="CA14" s="188">
        <v>485</v>
      </c>
      <c r="CB14" s="190">
        <v>187</v>
      </c>
      <c r="CC14" s="189">
        <v>664</v>
      </c>
      <c r="CD14" s="188">
        <v>509</v>
      </c>
      <c r="CE14" s="190">
        <v>196</v>
      </c>
      <c r="CF14" s="189">
        <v>696</v>
      </c>
      <c r="CG14" s="188">
        <v>533</v>
      </c>
      <c r="CH14" s="190">
        <v>205</v>
      </c>
      <c r="CI14" s="189">
        <v>727</v>
      </c>
      <c r="CJ14" s="188">
        <v>557</v>
      </c>
      <c r="CK14" s="190">
        <v>213</v>
      </c>
      <c r="CL14" s="189">
        <v>759</v>
      </c>
      <c r="CM14" s="188">
        <v>581</v>
      </c>
      <c r="CN14" s="190">
        <v>224</v>
      </c>
      <c r="CO14" s="189">
        <v>798</v>
      </c>
      <c r="CP14" s="188">
        <v>611</v>
      </c>
      <c r="CQ14" s="190">
        <v>235</v>
      </c>
      <c r="CR14" s="189">
        <v>839</v>
      </c>
      <c r="CS14" s="188">
        <v>642</v>
      </c>
      <c r="CT14" s="190">
        <v>246</v>
      </c>
      <c r="CU14" s="189">
        <v>877</v>
      </c>
      <c r="CV14" s="188">
        <v>672</v>
      </c>
      <c r="CW14" s="190">
        <v>257</v>
      </c>
      <c r="CX14" s="189">
        <v>917</v>
      </c>
      <c r="CY14" s="188">
        <v>702</v>
      </c>
      <c r="CZ14" s="190">
        <v>268</v>
      </c>
      <c r="DA14" s="189">
        <v>956</v>
      </c>
      <c r="DB14" s="188">
        <v>733</v>
      </c>
      <c r="DC14" s="190">
        <v>268</v>
      </c>
      <c r="DD14" s="189">
        <v>956</v>
      </c>
      <c r="DE14" s="188">
        <f t="shared" si="7"/>
        <v>771</v>
      </c>
      <c r="DF14" s="190">
        <v>268</v>
      </c>
      <c r="DG14" s="189">
        <v>956</v>
      </c>
      <c r="DH14" s="188">
        <f t="shared" si="8"/>
        <v>810</v>
      </c>
      <c r="DI14" s="190">
        <v>268</v>
      </c>
      <c r="DJ14" s="189">
        <v>956</v>
      </c>
      <c r="DK14" s="188">
        <f t="shared" si="9"/>
        <v>848</v>
      </c>
      <c r="DL14" s="190">
        <v>268</v>
      </c>
      <c r="DM14" s="189">
        <v>956</v>
      </c>
      <c r="DN14" s="188">
        <f t="shared" si="10"/>
        <v>886</v>
      </c>
      <c r="DO14" s="190">
        <v>268</v>
      </c>
      <c r="DP14" s="189">
        <v>956</v>
      </c>
      <c r="DQ14" s="188">
        <f t="shared" si="11"/>
        <v>925</v>
      </c>
      <c r="DR14" s="190">
        <v>268</v>
      </c>
      <c r="DS14" s="189">
        <v>956</v>
      </c>
      <c r="DT14" s="188">
        <f t="shared" si="12"/>
        <v>973</v>
      </c>
      <c r="DU14" s="190">
        <v>268</v>
      </c>
      <c r="DV14" s="189">
        <v>956</v>
      </c>
      <c r="DW14" s="188">
        <f t="shared" si="13"/>
        <v>1021</v>
      </c>
      <c r="DX14" s="190">
        <v>268</v>
      </c>
      <c r="DY14" s="189">
        <v>956</v>
      </c>
      <c r="DZ14" s="188">
        <f t="shared" si="14"/>
        <v>1069</v>
      </c>
      <c r="EA14" s="190">
        <v>268</v>
      </c>
      <c r="EB14" s="189">
        <v>956</v>
      </c>
      <c r="EC14" s="188">
        <f t="shared" si="15"/>
        <v>1117</v>
      </c>
      <c r="ED14" s="190">
        <v>268</v>
      </c>
      <c r="EE14" s="189">
        <v>956</v>
      </c>
      <c r="EF14" s="188">
        <f t="shared" si="16"/>
        <v>1165</v>
      </c>
      <c r="EG14" s="190">
        <v>268</v>
      </c>
      <c r="EH14" s="189">
        <v>956</v>
      </c>
      <c r="EI14" s="188">
        <f t="shared" si="17"/>
        <v>1224</v>
      </c>
      <c r="EJ14" s="190">
        <v>268</v>
      </c>
      <c r="EK14" s="189">
        <v>956</v>
      </c>
      <c r="EL14" s="188">
        <f t="shared" si="18"/>
        <v>1283</v>
      </c>
      <c r="EM14" s="190">
        <v>268</v>
      </c>
      <c r="EN14" s="189">
        <v>956</v>
      </c>
      <c r="EO14" s="188">
        <f t="shared" si="19"/>
        <v>1342</v>
      </c>
      <c r="EP14" s="190">
        <v>268</v>
      </c>
      <c r="EQ14" s="189">
        <v>956</v>
      </c>
      <c r="ER14" s="188">
        <f t="shared" si="20"/>
        <v>1402</v>
      </c>
      <c r="ES14" s="190">
        <v>268</v>
      </c>
      <c r="ET14" s="189">
        <v>956</v>
      </c>
      <c r="EU14" s="188">
        <f t="shared" si="21"/>
        <v>1474</v>
      </c>
      <c r="EV14" s="190">
        <v>268</v>
      </c>
      <c r="EW14" s="189">
        <v>956</v>
      </c>
      <c r="EX14" s="188">
        <f t="shared" si="22"/>
        <v>1546</v>
      </c>
      <c r="EY14" s="190">
        <v>268</v>
      </c>
      <c r="EZ14" s="189">
        <v>956</v>
      </c>
      <c r="FA14" s="188">
        <f t="shared" si="23"/>
        <v>1618</v>
      </c>
      <c r="FB14" s="190">
        <v>268</v>
      </c>
      <c r="FC14" s="189">
        <v>956</v>
      </c>
      <c r="FD14" s="188">
        <f t="shared" si="24"/>
        <v>1848</v>
      </c>
      <c r="FE14" s="190">
        <v>268</v>
      </c>
      <c r="FF14" s="189">
        <v>956</v>
      </c>
      <c r="FG14" s="188">
        <f t="shared" si="25"/>
        <v>1934</v>
      </c>
      <c r="FH14" s="190">
        <v>268</v>
      </c>
      <c r="FI14" s="189">
        <v>956</v>
      </c>
      <c r="FJ14" s="188">
        <f t="shared" si="26"/>
        <v>2021</v>
      </c>
      <c r="FK14" s="190">
        <v>268</v>
      </c>
      <c r="FL14" s="189">
        <v>956</v>
      </c>
      <c r="FM14" s="188">
        <f t="shared" si="27"/>
        <v>2107</v>
      </c>
      <c r="FN14" s="190">
        <v>268</v>
      </c>
      <c r="FO14" s="189">
        <v>956</v>
      </c>
      <c r="FP14" s="188">
        <f t="shared" si="28"/>
        <v>2194</v>
      </c>
      <c r="FQ14" s="190">
        <v>268</v>
      </c>
      <c r="FR14" s="189">
        <v>956</v>
      </c>
      <c r="FS14" s="188">
        <f t="shared" si="29"/>
        <v>2280</v>
      </c>
      <c r="FT14" s="190">
        <v>268</v>
      </c>
      <c r="FU14" s="189">
        <v>956</v>
      </c>
      <c r="FV14" s="188">
        <f t="shared" si="30"/>
        <v>2366</v>
      </c>
      <c r="FW14" s="190">
        <v>268</v>
      </c>
      <c r="FX14" s="189">
        <v>956</v>
      </c>
      <c r="FY14" s="188">
        <f t="shared" si="31"/>
        <v>2400</v>
      </c>
    </row>
    <row r="15" spans="1:181" s="182" customFormat="1" ht="13.5" customHeight="1">
      <c r="A15" s="194">
        <v>9</v>
      </c>
      <c r="B15" s="193">
        <v>74</v>
      </c>
      <c r="C15" s="189">
        <v>261</v>
      </c>
      <c r="D15" s="188">
        <f t="shared" si="0"/>
        <v>27</v>
      </c>
      <c r="E15" s="193">
        <v>74</v>
      </c>
      <c r="F15" s="189">
        <v>261</v>
      </c>
      <c r="G15" s="188">
        <f t="shared" si="1"/>
        <v>54</v>
      </c>
      <c r="H15" s="193">
        <v>74</v>
      </c>
      <c r="I15" s="189">
        <v>261</v>
      </c>
      <c r="J15" s="188">
        <f t="shared" si="2"/>
        <v>81</v>
      </c>
      <c r="K15" s="193">
        <v>74</v>
      </c>
      <c r="L15" s="189">
        <v>261</v>
      </c>
      <c r="M15" s="188">
        <f t="shared" si="3"/>
        <v>108</v>
      </c>
      <c r="N15" s="193">
        <v>74</v>
      </c>
      <c r="O15" s="189">
        <v>261</v>
      </c>
      <c r="P15" s="188">
        <f t="shared" si="4"/>
        <v>135</v>
      </c>
      <c r="Q15" s="193">
        <v>74</v>
      </c>
      <c r="R15" s="189">
        <v>261</v>
      </c>
      <c r="S15" s="188">
        <f t="shared" si="5"/>
        <v>157</v>
      </c>
      <c r="T15" s="193">
        <v>74</v>
      </c>
      <c r="U15" s="189">
        <v>261</v>
      </c>
      <c r="V15" s="188">
        <f t="shared" si="6"/>
        <v>178</v>
      </c>
      <c r="W15" s="193">
        <v>74</v>
      </c>
      <c r="X15" s="189">
        <v>261</v>
      </c>
      <c r="Y15" s="188">
        <v>200</v>
      </c>
      <c r="Z15" s="190">
        <v>83</v>
      </c>
      <c r="AA15" s="189">
        <v>294</v>
      </c>
      <c r="AB15" s="188">
        <v>226</v>
      </c>
      <c r="AC15" s="190">
        <v>89</v>
      </c>
      <c r="AD15" s="189">
        <v>317</v>
      </c>
      <c r="AE15" s="188">
        <v>243</v>
      </c>
      <c r="AF15" s="190">
        <v>105</v>
      </c>
      <c r="AG15" s="189">
        <v>372</v>
      </c>
      <c r="AH15" s="188">
        <v>285</v>
      </c>
      <c r="AI15" s="190">
        <v>109</v>
      </c>
      <c r="AJ15" s="189">
        <v>388</v>
      </c>
      <c r="AK15" s="188">
        <v>297</v>
      </c>
      <c r="AL15" s="190">
        <v>114</v>
      </c>
      <c r="AM15" s="189">
        <v>406</v>
      </c>
      <c r="AN15" s="188">
        <v>311</v>
      </c>
      <c r="AO15" s="190">
        <v>118</v>
      </c>
      <c r="AP15" s="189">
        <v>420</v>
      </c>
      <c r="AQ15" s="188">
        <v>322</v>
      </c>
      <c r="AR15" s="190">
        <v>125</v>
      </c>
      <c r="AS15" s="189">
        <v>447</v>
      </c>
      <c r="AT15" s="188">
        <v>343</v>
      </c>
      <c r="AU15" s="190">
        <v>132</v>
      </c>
      <c r="AV15" s="189">
        <v>471</v>
      </c>
      <c r="AW15" s="188">
        <v>360</v>
      </c>
      <c r="AX15" s="190">
        <v>139</v>
      </c>
      <c r="AY15" s="189">
        <v>494</v>
      </c>
      <c r="AZ15" s="188">
        <v>378</v>
      </c>
      <c r="BA15" s="190">
        <v>145</v>
      </c>
      <c r="BB15" s="189">
        <v>517</v>
      </c>
      <c r="BC15" s="188">
        <v>396</v>
      </c>
      <c r="BD15" s="190">
        <v>153</v>
      </c>
      <c r="BE15" s="189">
        <v>544</v>
      </c>
      <c r="BF15" s="188">
        <v>416</v>
      </c>
      <c r="BG15" s="240">
        <v>157</v>
      </c>
      <c r="BH15" s="243">
        <v>560</v>
      </c>
      <c r="BI15" s="244">
        <f t="shared" si="32"/>
        <v>428.40000000000003</v>
      </c>
      <c r="BJ15" s="190">
        <v>158</v>
      </c>
      <c r="BK15" s="189">
        <v>564</v>
      </c>
      <c r="BL15" s="188">
        <v>432</v>
      </c>
      <c r="BM15" s="190">
        <v>166</v>
      </c>
      <c r="BN15" s="189">
        <v>592</v>
      </c>
      <c r="BO15" s="188">
        <v>454</v>
      </c>
      <c r="BP15" s="190">
        <v>174</v>
      </c>
      <c r="BQ15" s="189">
        <v>620</v>
      </c>
      <c r="BR15" s="188">
        <v>475</v>
      </c>
      <c r="BS15" s="190">
        <v>183</v>
      </c>
      <c r="BT15" s="189">
        <v>649</v>
      </c>
      <c r="BU15" s="188">
        <v>497</v>
      </c>
      <c r="BV15" s="190">
        <v>190</v>
      </c>
      <c r="BW15" s="189">
        <v>677</v>
      </c>
      <c r="BX15" s="188">
        <v>518</v>
      </c>
      <c r="BY15" s="190">
        <v>200</v>
      </c>
      <c r="BZ15" s="189">
        <v>712</v>
      </c>
      <c r="CA15" s="188">
        <v>545</v>
      </c>
      <c r="CB15" s="190">
        <v>210</v>
      </c>
      <c r="CC15" s="189">
        <v>747</v>
      </c>
      <c r="CD15" s="188">
        <v>572</v>
      </c>
      <c r="CE15" s="190">
        <v>220</v>
      </c>
      <c r="CF15" s="189">
        <v>782</v>
      </c>
      <c r="CG15" s="188">
        <v>599</v>
      </c>
      <c r="CH15" s="190">
        <v>230</v>
      </c>
      <c r="CI15" s="189">
        <v>818</v>
      </c>
      <c r="CJ15" s="188">
        <v>626</v>
      </c>
      <c r="CK15" s="190">
        <v>240</v>
      </c>
      <c r="CL15" s="189">
        <v>853</v>
      </c>
      <c r="CM15" s="188">
        <v>653</v>
      </c>
      <c r="CN15" s="190">
        <v>252</v>
      </c>
      <c r="CO15" s="189">
        <v>898</v>
      </c>
      <c r="CP15" s="188">
        <v>688</v>
      </c>
      <c r="CQ15" s="190">
        <v>265</v>
      </c>
      <c r="CR15" s="189">
        <v>942</v>
      </c>
      <c r="CS15" s="188">
        <v>722</v>
      </c>
      <c r="CT15" s="190">
        <v>277</v>
      </c>
      <c r="CU15" s="189">
        <v>987</v>
      </c>
      <c r="CV15" s="188">
        <v>756</v>
      </c>
      <c r="CW15" s="190">
        <v>289</v>
      </c>
      <c r="CX15" s="189">
        <v>1031</v>
      </c>
      <c r="CY15" s="188">
        <v>790</v>
      </c>
      <c r="CZ15" s="190">
        <v>302</v>
      </c>
      <c r="DA15" s="189">
        <v>1076</v>
      </c>
      <c r="DB15" s="188">
        <v>824</v>
      </c>
      <c r="DC15" s="190">
        <v>302</v>
      </c>
      <c r="DD15" s="189">
        <v>1076</v>
      </c>
      <c r="DE15" s="188">
        <f t="shared" si="7"/>
        <v>868</v>
      </c>
      <c r="DF15" s="190">
        <v>302</v>
      </c>
      <c r="DG15" s="189">
        <v>1076</v>
      </c>
      <c r="DH15" s="188">
        <f t="shared" si="8"/>
        <v>911</v>
      </c>
      <c r="DI15" s="190">
        <v>302</v>
      </c>
      <c r="DJ15" s="189">
        <v>1076</v>
      </c>
      <c r="DK15" s="188">
        <f t="shared" si="9"/>
        <v>954</v>
      </c>
      <c r="DL15" s="190">
        <v>302</v>
      </c>
      <c r="DM15" s="189">
        <v>1076</v>
      </c>
      <c r="DN15" s="188">
        <f t="shared" si="10"/>
        <v>997</v>
      </c>
      <c r="DO15" s="190">
        <v>302</v>
      </c>
      <c r="DP15" s="189">
        <v>1076</v>
      </c>
      <c r="DQ15" s="188">
        <f t="shared" si="11"/>
        <v>1040</v>
      </c>
      <c r="DR15" s="190">
        <v>302</v>
      </c>
      <c r="DS15" s="189">
        <v>1076</v>
      </c>
      <c r="DT15" s="188">
        <f t="shared" si="12"/>
        <v>1094</v>
      </c>
      <c r="DU15" s="190">
        <v>302</v>
      </c>
      <c r="DV15" s="189">
        <v>1076</v>
      </c>
      <c r="DW15" s="188">
        <f t="shared" si="13"/>
        <v>1148</v>
      </c>
      <c r="DX15" s="190">
        <v>302</v>
      </c>
      <c r="DY15" s="189">
        <v>1076</v>
      </c>
      <c r="DZ15" s="188">
        <f t="shared" si="14"/>
        <v>1202</v>
      </c>
      <c r="EA15" s="190">
        <v>302</v>
      </c>
      <c r="EB15" s="189">
        <v>1076</v>
      </c>
      <c r="EC15" s="188">
        <f t="shared" si="15"/>
        <v>1256</v>
      </c>
      <c r="ED15" s="190">
        <v>302</v>
      </c>
      <c r="EE15" s="189">
        <v>1076</v>
      </c>
      <c r="EF15" s="188">
        <f t="shared" si="16"/>
        <v>1310</v>
      </c>
      <c r="EG15" s="190">
        <v>302</v>
      </c>
      <c r="EH15" s="189">
        <v>1076</v>
      </c>
      <c r="EI15" s="188">
        <f t="shared" si="17"/>
        <v>1377</v>
      </c>
      <c r="EJ15" s="190">
        <v>302</v>
      </c>
      <c r="EK15" s="189">
        <v>1076</v>
      </c>
      <c r="EL15" s="188">
        <f t="shared" si="18"/>
        <v>1444</v>
      </c>
      <c r="EM15" s="190">
        <v>302</v>
      </c>
      <c r="EN15" s="189">
        <v>1076</v>
      </c>
      <c r="EO15" s="188">
        <f t="shared" si="19"/>
        <v>1510</v>
      </c>
      <c r="EP15" s="190">
        <v>302</v>
      </c>
      <c r="EQ15" s="189">
        <v>1076</v>
      </c>
      <c r="ER15" s="188">
        <f t="shared" si="20"/>
        <v>1577</v>
      </c>
      <c r="ES15" s="190">
        <v>302</v>
      </c>
      <c r="ET15" s="189">
        <v>1076</v>
      </c>
      <c r="EU15" s="188">
        <f t="shared" si="21"/>
        <v>1658</v>
      </c>
      <c r="EV15" s="190">
        <v>302</v>
      </c>
      <c r="EW15" s="189">
        <v>1076</v>
      </c>
      <c r="EX15" s="188">
        <f t="shared" si="22"/>
        <v>1739</v>
      </c>
      <c r="EY15" s="190">
        <v>302</v>
      </c>
      <c r="EZ15" s="189">
        <v>1076</v>
      </c>
      <c r="FA15" s="188">
        <f t="shared" si="23"/>
        <v>1820</v>
      </c>
      <c r="FB15" s="190">
        <v>302</v>
      </c>
      <c r="FC15" s="189">
        <v>1076</v>
      </c>
      <c r="FD15" s="188">
        <f t="shared" si="24"/>
        <v>2079</v>
      </c>
      <c r="FE15" s="190">
        <v>302</v>
      </c>
      <c r="FF15" s="189">
        <v>1076</v>
      </c>
      <c r="FG15" s="188">
        <f t="shared" si="25"/>
        <v>2176</v>
      </c>
      <c r="FH15" s="190">
        <v>302</v>
      </c>
      <c r="FI15" s="189">
        <v>1076</v>
      </c>
      <c r="FJ15" s="188">
        <f t="shared" si="26"/>
        <v>2273</v>
      </c>
      <c r="FK15" s="190">
        <v>302</v>
      </c>
      <c r="FL15" s="189">
        <v>1076</v>
      </c>
      <c r="FM15" s="188">
        <f t="shared" si="27"/>
        <v>2371</v>
      </c>
      <c r="FN15" s="190">
        <v>302</v>
      </c>
      <c r="FO15" s="189">
        <v>1076</v>
      </c>
      <c r="FP15" s="188">
        <f t="shared" si="28"/>
        <v>2468</v>
      </c>
      <c r="FQ15" s="190">
        <v>302</v>
      </c>
      <c r="FR15" s="189">
        <v>1076</v>
      </c>
      <c r="FS15" s="188">
        <f t="shared" si="29"/>
        <v>2565</v>
      </c>
      <c r="FT15" s="190">
        <v>302</v>
      </c>
      <c r="FU15" s="189">
        <v>1076</v>
      </c>
      <c r="FV15" s="188">
        <f t="shared" si="30"/>
        <v>2662</v>
      </c>
      <c r="FW15" s="190">
        <v>302</v>
      </c>
      <c r="FX15" s="189">
        <v>1076</v>
      </c>
      <c r="FY15" s="188">
        <f t="shared" si="31"/>
        <v>2700</v>
      </c>
    </row>
    <row r="16" spans="1:181" s="182" customFormat="1" ht="13.5" customHeight="1">
      <c r="A16" s="194">
        <v>10</v>
      </c>
      <c r="B16" s="193">
        <v>81</v>
      </c>
      <c r="C16" s="189">
        <v>290</v>
      </c>
      <c r="D16" s="188">
        <f t="shared" si="0"/>
        <v>30</v>
      </c>
      <c r="E16" s="193">
        <v>81</v>
      </c>
      <c r="F16" s="189">
        <v>290</v>
      </c>
      <c r="G16" s="188">
        <f t="shared" si="1"/>
        <v>60</v>
      </c>
      <c r="H16" s="193">
        <v>81</v>
      </c>
      <c r="I16" s="189">
        <v>290</v>
      </c>
      <c r="J16" s="188">
        <f t="shared" si="2"/>
        <v>90</v>
      </c>
      <c r="K16" s="193">
        <v>81</v>
      </c>
      <c r="L16" s="189">
        <v>290</v>
      </c>
      <c r="M16" s="188">
        <f t="shared" si="3"/>
        <v>120</v>
      </c>
      <c r="N16" s="193">
        <v>81</v>
      </c>
      <c r="O16" s="189">
        <v>290</v>
      </c>
      <c r="P16" s="188">
        <f t="shared" si="4"/>
        <v>150</v>
      </c>
      <c r="Q16" s="193">
        <v>81</v>
      </c>
      <c r="R16" s="189">
        <v>290</v>
      </c>
      <c r="S16" s="188">
        <f t="shared" si="5"/>
        <v>174</v>
      </c>
      <c r="T16" s="193">
        <v>81</v>
      </c>
      <c r="U16" s="189">
        <v>290</v>
      </c>
      <c r="V16" s="188">
        <f t="shared" si="6"/>
        <v>198</v>
      </c>
      <c r="W16" s="193">
        <v>81</v>
      </c>
      <c r="X16" s="189">
        <v>290</v>
      </c>
      <c r="Y16" s="188">
        <v>222</v>
      </c>
      <c r="Z16" s="190">
        <v>92</v>
      </c>
      <c r="AA16" s="189">
        <v>328</v>
      </c>
      <c r="AB16" s="188">
        <v>251</v>
      </c>
      <c r="AC16" s="190">
        <v>99</v>
      </c>
      <c r="AD16" s="189">
        <v>353</v>
      </c>
      <c r="AE16" s="188">
        <v>270</v>
      </c>
      <c r="AF16" s="190">
        <v>117</v>
      </c>
      <c r="AG16" s="189">
        <v>414</v>
      </c>
      <c r="AH16" s="188">
        <v>317</v>
      </c>
      <c r="AI16" s="190">
        <v>121</v>
      </c>
      <c r="AJ16" s="189">
        <v>431</v>
      </c>
      <c r="AK16" s="188">
        <v>330</v>
      </c>
      <c r="AL16" s="190">
        <v>127</v>
      </c>
      <c r="AM16" s="189">
        <v>450</v>
      </c>
      <c r="AN16" s="188">
        <v>346</v>
      </c>
      <c r="AO16" s="190">
        <v>131</v>
      </c>
      <c r="AP16" s="189">
        <v>467</v>
      </c>
      <c r="AQ16" s="188">
        <v>358</v>
      </c>
      <c r="AR16" s="190">
        <v>140</v>
      </c>
      <c r="AS16" s="189">
        <v>497</v>
      </c>
      <c r="AT16" s="188">
        <v>381</v>
      </c>
      <c r="AU16" s="190">
        <v>146</v>
      </c>
      <c r="AV16" s="189">
        <v>523</v>
      </c>
      <c r="AW16" s="188">
        <v>400</v>
      </c>
      <c r="AX16" s="190">
        <v>154</v>
      </c>
      <c r="AY16" s="189">
        <v>549</v>
      </c>
      <c r="AZ16" s="188">
        <v>420</v>
      </c>
      <c r="BA16" s="190">
        <v>162</v>
      </c>
      <c r="BB16" s="189">
        <v>574</v>
      </c>
      <c r="BC16" s="188">
        <v>440</v>
      </c>
      <c r="BD16" s="190">
        <v>169</v>
      </c>
      <c r="BE16" s="189">
        <v>603</v>
      </c>
      <c r="BF16" s="188">
        <v>462</v>
      </c>
      <c r="BG16" s="240">
        <v>175</v>
      </c>
      <c r="BH16" s="241">
        <v>622</v>
      </c>
      <c r="BI16" s="245">
        <f t="shared" si="32"/>
        <v>476</v>
      </c>
      <c r="BJ16" s="190">
        <v>176</v>
      </c>
      <c r="BK16" s="189">
        <v>627</v>
      </c>
      <c r="BL16" s="188">
        <v>480</v>
      </c>
      <c r="BM16" s="190">
        <v>185</v>
      </c>
      <c r="BN16" s="189">
        <v>658</v>
      </c>
      <c r="BO16" s="188">
        <v>504</v>
      </c>
      <c r="BP16" s="190">
        <v>194</v>
      </c>
      <c r="BQ16" s="189">
        <v>690</v>
      </c>
      <c r="BR16" s="188">
        <v>528</v>
      </c>
      <c r="BS16" s="190">
        <v>202</v>
      </c>
      <c r="BT16" s="189">
        <v>720</v>
      </c>
      <c r="BU16" s="188">
        <v>552</v>
      </c>
      <c r="BV16" s="190">
        <v>211</v>
      </c>
      <c r="BW16" s="189">
        <v>752</v>
      </c>
      <c r="BX16" s="188">
        <v>576</v>
      </c>
      <c r="BY16" s="190">
        <v>222</v>
      </c>
      <c r="BZ16" s="189">
        <v>792</v>
      </c>
      <c r="CA16" s="188">
        <v>606</v>
      </c>
      <c r="CB16" s="190">
        <v>233</v>
      </c>
      <c r="CC16" s="189">
        <v>831</v>
      </c>
      <c r="CD16" s="188">
        <v>636</v>
      </c>
      <c r="CE16" s="190">
        <v>244</v>
      </c>
      <c r="CF16" s="189">
        <v>870</v>
      </c>
      <c r="CG16" s="188">
        <v>666</v>
      </c>
      <c r="CH16" s="190">
        <v>255</v>
      </c>
      <c r="CI16" s="189">
        <v>909</v>
      </c>
      <c r="CJ16" s="188">
        <v>696</v>
      </c>
      <c r="CK16" s="190">
        <v>266</v>
      </c>
      <c r="CL16" s="189">
        <v>948</v>
      </c>
      <c r="CM16" s="188">
        <v>726</v>
      </c>
      <c r="CN16" s="190">
        <v>280</v>
      </c>
      <c r="CO16" s="189">
        <v>997</v>
      </c>
      <c r="CP16" s="188">
        <v>764</v>
      </c>
      <c r="CQ16" s="190">
        <v>294</v>
      </c>
      <c r="CR16" s="189">
        <v>1048</v>
      </c>
      <c r="CS16" s="188">
        <v>802</v>
      </c>
      <c r="CT16" s="190">
        <v>308</v>
      </c>
      <c r="CU16" s="189">
        <v>1097</v>
      </c>
      <c r="CV16" s="188">
        <v>840</v>
      </c>
      <c r="CW16" s="190">
        <v>322</v>
      </c>
      <c r="CX16" s="189">
        <v>1146</v>
      </c>
      <c r="CY16" s="188">
        <v>878</v>
      </c>
      <c r="CZ16" s="190">
        <v>336</v>
      </c>
      <c r="DA16" s="189">
        <v>1197</v>
      </c>
      <c r="DB16" s="188">
        <v>916</v>
      </c>
      <c r="DC16" s="190">
        <v>336</v>
      </c>
      <c r="DD16" s="189">
        <v>1197</v>
      </c>
      <c r="DE16" s="188">
        <f t="shared" si="7"/>
        <v>964</v>
      </c>
      <c r="DF16" s="190">
        <v>336</v>
      </c>
      <c r="DG16" s="189">
        <v>1197</v>
      </c>
      <c r="DH16" s="188">
        <f t="shared" si="8"/>
        <v>1012</v>
      </c>
      <c r="DI16" s="190">
        <v>336</v>
      </c>
      <c r="DJ16" s="189">
        <v>1197</v>
      </c>
      <c r="DK16" s="188">
        <f t="shared" si="9"/>
        <v>1060</v>
      </c>
      <c r="DL16" s="190">
        <v>336</v>
      </c>
      <c r="DM16" s="189">
        <v>1197</v>
      </c>
      <c r="DN16" s="188">
        <f t="shared" si="10"/>
        <v>1108</v>
      </c>
      <c r="DO16" s="190">
        <v>336</v>
      </c>
      <c r="DP16" s="189">
        <v>1197</v>
      </c>
      <c r="DQ16" s="188">
        <f t="shared" si="11"/>
        <v>1156</v>
      </c>
      <c r="DR16" s="190">
        <v>336</v>
      </c>
      <c r="DS16" s="189">
        <v>1197</v>
      </c>
      <c r="DT16" s="188">
        <f t="shared" si="12"/>
        <v>1216</v>
      </c>
      <c r="DU16" s="190">
        <v>336</v>
      </c>
      <c r="DV16" s="189">
        <v>1197</v>
      </c>
      <c r="DW16" s="188">
        <f t="shared" si="13"/>
        <v>1276</v>
      </c>
      <c r="DX16" s="190">
        <v>336</v>
      </c>
      <c r="DY16" s="189">
        <v>1197</v>
      </c>
      <c r="DZ16" s="188">
        <f t="shared" si="14"/>
        <v>1336</v>
      </c>
      <c r="EA16" s="190">
        <v>336</v>
      </c>
      <c r="EB16" s="189">
        <v>1197</v>
      </c>
      <c r="EC16" s="188">
        <f t="shared" si="15"/>
        <v>1396</v>
      </c>
      <c r="ED16" s="190">
        <v>336</v>
      </c>
      <c r="EE16" s="189">
        <v>1197</v>
      </c>
      <c r="EF16" s="188">
        <f t="shared" si="16"/>
        <v>1456</v>
      </c>
      <c r="EG16" s="190">
        <v>336</v>
      </c>
      <c r="EH16" s="189">
        <v>1197</v>
      </c>
      <c r="EI16" s="188">
        <f t="shared" si="17"/>
        <v>1530</v>
      </c>
      <c r="EJ16" s="190">
        <v>336</v>
      </c>
      <c r="EK16" s="189">
        <v>1197</v>
      </c>
      <c r="EL16" s="188">
        <f t="shared" si="18"/>
        <v>1604</v>
      </c>
      <c r="EM16" s="190">
        <v>336</v>
      </c>
      <c r="EN16" s="189">
        <v>1197</v>
      </c>
      <c r="EO16" s="188">
        <f t="shared" si="19"/>
        <v>1678</v>
      </c>
      <c r="EP16" s="190">
        <v>336</v>
      </c>
      <c r="EQ16" s="189">
        <v>1197</v>
      </c>
      <c r="ER16" s="188">
        <f t="shared" si="20"/>
        <v>1752</v>
      </c>
      <c r="ES16" s="190">
        <v>336</v>
      </c>
      <c r="ET16" s="189">
        <v>1197</v>
      </c>
      <c r="EU16" s="188">
        <f t="shared" si="21"/>
        <v>1842</v>
      </c>
      <c r="EV16" s="190">
        <v>336</v>
      </c>
      <c r="EW16" s="189">
        <v>1197</v>
      </c>
      <c r="EX16" s="188">
        <f t="shared" si="22"/>
        <v>1932</v>
      </c>
      <c r="EY16" s="190">
        <v>336</v>
      </c>
      <c r="EZ16" s="189">
        <v>1197</v>
      </c>
      <c r="FA16" s="188">
        <f t="shared" si="23"/>
        <v>2022</v>
      </c>
      <c r="FB16" s="190">
        <v>336</v>
      </c>
      <c r="FC16" s="189">
        <v>1197</v>
      </c>
      <c r="FD16" s="188">
        <f t="shared" si="24"/>
        <v>2310</v>
      </c>
      <c r="FE16" s="190">
        <v>336</v>
      </c>
      <c r="FF16" s="189">
        <v>1197</v>
      </c>
      <c r="FG16" s="188">
        <f t="shared" si="25"/>
        <v>2418</v>
      </c>
      <c r="FH16" s="190">
        <v>336</v>
      </c>
      <c r="FI16" s="189">
        <v>1197</v>
      </c>
      <c r="FJ16" s="188">
        <f t="shared" si="26"/>
        <v>2526</v>
      </c>
      <c r="FK16" s="190">
        <v>336</v>
      </c>
      <c r="FL16" s="189">
        <v>1197</v>
      </c>
      <c r="FM16" s="188">
        <f t="shared" si="27"/>
        <v>2634</v>
      </c>
      <c r="FN16" s="190">
        <v>336</v>
      </c>
      <c r="FO16" s="189">
        <v>1197</v>
      </c>
      <c r="FP16" s="188">
        <f t="shared" si="28"/>
        <v>2742</v>
      </c>
      <c r="FQ16" s="190">
        <v>336</v>
      </c>
      <c r="FR16" s="189">
        <v>1197</v>
      </c>
      <c r="FS16" s="188">
        <f t="shared" si="29"/>
        <v>2850</v>
      </c>
      <c r="FT16" s="190">
        <v>336</v>
      </c>
      <c r="FU16" s="189">
        <v>1197</v>
      </c>
      <c r="FV16" s="188">
        <f t="shared" si="30"/>
        <v>2958</v>
      </c>
      <c r="FW16" s="190">
        <v>336</v>
      </c>
      <c r="FX16" s="189">
        <v>1197</v>
      </c>
      <c r="FY16" s="188">
        <f t="shared" si="31"/>
        <v>3000</v>
      </c>
    </row>
    <row r="17" spans="1:181" s="182" customFormat="1" ht="13.5" customHeight="1">
      <c r="A17" s="194">
        <v>11</v>
      </c>
      <c r="B17" s="193">
        <v>89</v>
      </c>
      <c r="C17" s="189">
        <v>318</v>
      </c>
      <c r="D17" s="188">
        <f t="shared" si="0"/>
        <v>33</v>
      </c>
      <c r="E17" s="193">
        <v>89</v>
      </c>
      <c r="F17" s="189">
        <v>318</v>
      </c>
      <c r="G17" s="188">
        <f t="shared" si="1"/>
        <v>66</v>
      </c>
      <c r="H17" s="193">
        <v>89</v>
      </c>
      <c r="I17" s="189">
        <v>318</v>
      </c>
      <c r="J17" s="188">
        <f t="shared" si="2"/>
        <v>99</v>
      </c>
      <c r="K17" s="193">
        <v>89</v>
      </c>
      <c r="L17" s="189">
        <v>318</v>
      </c>
      <c r="M17" s="188">
        <f t="shared" si="3"/>
        <v>132</v>
      </c>
      <c r="N17" s="193">
        <v>89</v>
      </c>
      <c r="O17" s="189">
        <v>318</v>
      </c>
      <c r="P17" s="188">
        <f t="shared" si="4"/>
        <v>165</v>
      </c>
      <c r="Q17" s="193">
        <v>89</v>
      </c>
      <c r="R17" s="189">
        <v>318</v>
      </c>
      <c r="S17" s="188">
        <f t="shared" si="5"/>
        <v>191</v>
      </c>
      <c r="T17" s="193">
        <v>89</v>
      </c>
      <c r="U17" s="189">
        <v>318</v>
      </c>
      <c r="V17" s="188">
        <f t="shared" si="6"/>
        <v>218</v>
      </c>
      <c r="W17" s="193">
        <v>89</v>
      </c>
      <c r="X17" s="189">
        <v>318</v>
      </c>
      <c r="Y17" s="188">
        <v>244</v>
      </c>
      <c r="Z17" s="190">
        <v>101</v>
      </c>
      <c r="AA17" s="189">
        <v>360</v>
      </c>
      <c r="AB17" s="188">
        <v>276</v>
      </c>
      <c r="AC17" s="190">
        <v>109</v>
      </c>
      <c r="AD17" s="189">
        <v>388</v>
      </c>
      <c r="AE17" s="188">
        <v>297</v>
      </c>
      <c r="AF17" s="190">
        <v>128</v>
      </c>
      <c r="AG17" s="189">
        <v>455</v>
      </c>
      <c r="AH17" s="188">
        <v>348</v>
      </c>
      <c r="AI17" s="190">
        <v>133</v>
      </c>
      <c r="AJ17" s="189">
        <v>475</v>
      </c>
      <c r="AK17" s="188">
        <v>363</v>
      </c>
      <c r="AL17" s="190">
        <v>140</v>
      </c>
      <c r="AM17" s="189">
        <v>497</v>
      </c>
      <c r="AN17" s="188">
        <v>380</v>
      </c>
      <c r="AO17" s="190">
        <v>144</v>
      </c>
      <c r="AP17" s="189">
        <v>514</v>
      </c>
      <c r="AQ17" s="188">
        <v>393</v>
      </c>
      <c r="AR17" s="190">
        <v>154</v>
      </c>
      <c r="AS17" s="189">
        <v>548</v>
      </c>
      <c r="AT17" s="188">
        <v>419</v>
      </c>
      <c r="AU17" s="190">
        <v>162</v>
      </c>
      <c r="AV17" s="189">
        <v>575</v>
      </c>
      <c r="AW17" s="188">
        <v>440</v>
      </c>
      <c r="AX17" s="190">
        <v>169</v>
      </c>
      <c r="AY17" s="189">
        <v>603</v>
      </c>
      <c r="AZ17" s="188">
        <v>462</v>
      </c>
      <c r="BA17" s="190">
        <v>177</v>
      </c>
      <c r="BB17" s="189">
        <v>632</v>
      </c>
      <c r="BC17" s="188">
        <v>484</v>
      </c>
      <c r="BD17" s="190">
        <v>186</v>
      </c>
      <c r="BE17" s="189">
        <v>663</v>
      </c>
      <c r="BF17" s="188">
        <v>508</v>
      </c>
      <c r="BG17" s="240">
        <v>192</v>
      </c>
      <c r="BH17" s="241">
        <v>684</v>
      </c>
      <c r="BI17" s="246">
        <f t="shared" si="32"/>
        <v>523.6</v>
      </c>
      <c r="BJ17" s="190">
        <v>194</v>
      </c>
      <c r="BK17" s="189">
        <v>690</v>
      </c>
      <c r="BL17" s="188">
        <v>528</v>
      </c>
      <c r="BM17" s="190">
        <v>203</v>
      </c>
      <c r="BN17" s="189">
        <v>724</v>
      </c>
      <c r="BO17" s="188">
        <v>554</v>
      </c>
      <c r="BP17" s="190">
        <v>213</v>
      </c>
      <c r="BQ17" s="189">
        <v>759</v>
      </c>
      <c r="BR17" s="188">
        <v>581</v>
      </c>
      <c r="BS17" s="190">
        <v>222</v>
      </c>
      <c r="BT17" s="189">
        <v>793</v>
      </c>
      <c r="BU17" s="188">
        <v>607</v>
      </c>
      <c r="BV17" s="190">
        <v>232</v>
      </c>
      <c r="BW17" s="189">
        <v>828</v>
      </c>
      <c r="BX17" s="188">
        <v>634</v>
      </c>
      <c r="BY17" s="190">
        <v>244</v>
      </c>
      <c r="BZ17" s="189">
        <v>871</v>
      </c>
      <c r="CA17" s="188">
        <v>667</v>
      </c>
      <c r="CB17" s="190">
        <v>256</v>
      </c>
      <c r="CC17" s="189">
        <v>914</v>
      </c>
      <c r="CD17" s="188">
        <v>700</v>
      </c>
      <c r="CE17" s="190">
        <v>268</v>
      </c>
      <c r="CF17" s="189">
        <v>956</v>
      </c>
      <c r="CG17" s="188">
        <v>733</v>
      </c>
      <c r="CH17" s="190">
        <v>281</v>
      </c>
      <c r="CI17" s="189">
        <v>999</v>
      </c>
      <c r="CJ17" s="188">
        <v>766</v>
      </c>
      <c r="CK17" s="190">
        <v>293</v>
      </c>
      <c r="CL17" s="189">
        <v>1043</v>
      </c>
      <c r="CM17" s="188">
        <v>799</v>
      </c>
      <c r="CN17" s="190">
        <v>308</v>
      </c>
      <c r="CO17" s="189">
        <v>1097</v>
      </c>
      <c r="CP17" s="188">
        <v>840</v>
      </c>
      <c r="CQ17" s="190">
        <v>323</v>
      </c>
      <c r="CR17" s="189">
        <v>1152</v>
      </c>
      <c r="CS17" s="188">
        <v>882</v>
      </c>
      <c r="CT17" s="190">
        <v>339</v>
      </c>
      <c r="CU17" s="189">
        <v>1207</v>
      </c>
      <c r="CV17" s="188">
        <v>924</v>
      </c>
      <c r="CW17" s="190">
        <v>354</v>
      </c>
      <c r="CX17" s="189">
        <v>1262</v>
      </c>
      <c r="CY17" s="188">
        <v>966</v>
      </c>
      <c r="CZ17" s="190">
        <v>370</v>
      </c>
      <c r="DA17" s="189">
        <v>1316</v>
      </c>
      <c r="DB17" s="188">
        <v>1008</v>
      </c>
      <c r="DC17" s="190">
        <v>370</v>
      </c>
      <c r="DD17" s="189">
        <v>1316</v>
      </c>
      <c r="DE17" s="188">
        <f t="shared" si="7"/>
        <v>1060</v>
      </c>
      <c r="DF17" s="190">
        <v>370</v>
      </c>
      <c r="DG17" s="189">
        <v>1316</v>
      </c>
      <c r="DH17" s="188">
        <f t="shared" si="8"/>
        <v>1113</v>
      </c>
      <c r="DI17" s="190">
        <v>370</v>
      </c>
      <c r="DJ17" s="189">
        <v>1316</v>
      </c>
      <c r="DK17" s="188">
        <f t="shared" si="9"/>
        <v>1166</v>
      </c>
      <c r="DL17" s="190">
        <v>370</v>
      </c>
      <c r="DM17" s="189">
        <v>1316</v>
      </c>
      <c r="DN17" s="188">
        <f t="shared" si="10"/>
        <v>1219</v>
      </c>
      <c r="DO17" s="190">
        <v>370</v>
      </c>
      <c r="DP17" s="189">
        <v>1316</v>
      </c>
      <c r="DQ17" s="188">
        <f t="shared" si="11"/>
        <v>1272</v>
      </c>
      <c r="DR17" s="190">
        <v>370</v>
      </c>
      <c r="DS17" s="189">
        <v>1316</v>
      </c>
      <c r="DT17" s="188">
        <f t="shared" si="12"/>
        <v>1338</v>
      </c>
      <c r="DU17" s="190">
        <v>370</v>
      </c>
      <c r="DV17" s="189">
        <v>1316</v>
      </c>
      <c r="DW17" s="188">
        <f t="shared" si="13"/>
        <v>1404</v>
      </c>
      <c r="DX17" s="190">
        <v>370</v>
      </c>
      <c r="DY17" s="189">
        <v>1316</v>
      </c>
      <c r="DZ17" s="188">
        <f t="shared" si="14"/>
        <v>1470</v>
      </c>
      <c r="EA17" s="190">
        <v>370</v>
      </c>
      <c r="EB17" s="189">
        <v>1316</v>
      </c>
      <c r="EC17" s="188">
        <f t="shared" si="15"/>
        <v>1536</v>
      </c>
      <c r="ED17" s="190">
        <v>370</v>
      </c>
      <c r="EE17" s="189">
        <v>1316</v>
      </c>
      <c r="EF17" s="188">
        <f t="shared" si="16"/>
        <v>1602</v>
      </c>
      <c r="EG17" s="190">
        <v>370</v>
      </c>
      <c r="EH17" s="189">
        <v>1316</v>
      </c>
      <c r="EI17" s="188">
        <f t="shared" si="17"/>
        <v>1683</v>
      </c>
      <c r="EJ17" s="190">
        <v>370</v>
      </c>
      <c r="EK17" s="189">
        <v>1316</v>
      </c>
      <c r="EL17" s="188">
        <f t="shared" si="18"/>
        <v>1764</v>
      </c>
      <c r="EM17" s="190">
        <v>370</v>
      </c>
      <c r="EN17" s="189">
        <v>1316</v>
      </c>
      <c r="EO17" s="188">
        <f t="shared" si="19"/>
        <v>1846</v>
      </c>
      <c r="EP17" s="190">
        <v>370</v>
      </c>
      <c r="EQ17" s="189">
        <v>1316</v>
      </c>
      <c r="ER17" s="188">
        <f t="shared" si="20"/>
        <v>1927</v>
      </c>
      <c r="ES17" s="190">
        <v>370</v>
      </c>
      <c r="ET17" s="189">
        <v>1316</v>
      </c>
      <c r="EU17" s="188">
        <f t="shared" si="21"/>
        <v>2026</v>
      </c>
      <c r="EV17" s="190">
        <v>370</v>
      </c>
      <c r="EW17" s="189">
        <v>1316</v>
      </c>
      <c r="EX17" s="188">
        <f t="shared" si="22"/>
        <v>2125</v>
      </c>
      <c r="EY17" s="190">
        <v>370</v>
      </c>
      <c r="EZ17" s="189">
        <v>1316</v>
      </c>
      <c r="FA17" s="188">
        <f t="shared" si="23"/>
        <v>2224</v>
      </c>
      <c r="FB17" s="190">
        <v>370</v>
      </c>
      <c r="FC17" s="189">
        <v>1316</v>
      </c>
      <c r="FD17" s="188">
        <f t="shared" si="24"/>
        <v>2541</v>
      </c>
      <c r="FE17" s="190">
        <v>370</v>
      </c>
      <c r="FF17" s="189">
        <v>1316</v>
      </c>
      <c r="FG17" s="188">
        <f t="shared" si="25"/>
        <v>2660</v>
      </c>
      <c r="FH17" s="190">
        <v>370</v>
      </c>
      <c r="FI17" s="189">
        <v>1316</v>
      </c>
      <c r="FJ17" s="188">
        <f t="shared" si="26"/>
        <v>2779</v>
      </c>
      <c r="FK17" s="190">
        <v>370</v>
      </c>
      <c r="FL17" s="189">
        <v>1316</v>
      </c>
      <c r="FM17" s="188">
        <f t="shared" si="27"/>
        <v>2897</v>
      </c>
      <c r="FN17" s="190">
        <v>370</v>
      </c>
      <c r="FO17" s="189">
        <v>1316</v>
      </c>
      <c r="FP17" s="188">
        <f t="shared" si="28"/>
        <v>3016</v>
      </c>
      <c r="FQ17" s="190">
        <v>370</v>
      </c>
      <c r="FR17" s="189">
        <v>1316</v>
      </c>
      <c r="FS17" s="188">
        <f t="shared" si="29"/>
        <v>3135</v>
      </c>
      <c r="FT17" s="190">
        <v>370</v>
      </c>
      <c r="FU17" s="189">
        <v>1316</v>
      </c>
      <c r="FV17" s="188">
        <f t="shared" si="30"/>
        <v>3254</v>
      </c>
      <c r="FW17" s="190">
        <v>370</v>
      </c>
      <c r="FX17" s="189">
        <v>1316</v>
      </c>
      <c r="FY17" s="188">
        <f t="shared" si="31"/>
        <v>3300</v>
      </c>
    </row>
    <row r="18" spans="1:181" s="182" customFormat="1" ht="13.5" customHeight="1">
      <c r="A18" s="194">
        <v>12</v>
      </c>
      <c r="B18" s="193">
        <v>98</v>
      </c>
      <c r="C18" s="189">
        <v>348</v>
      </c>
      <c r="D18" s="188">
        <f t="shared" si="0"/>
        <v>36</v>
      </c>
      <c r="E18" s="193">
        <v>98</v>
      </c>
      <c r="F18" s="189">
        <v>348</v>
      </c>
      <c r="G18" s="188">
        <f t="shared" si="1"/>
        <v>72</v>
      </c>
      <c r="H18" s="193">
        <v>98</v>
      </c>
      <c r="I18" s="189">
        <v>348</v>
      </c>
      <c r="J18" s="188">
        <f t="shared" si="2"/>
        <v>108</v>
      </c>
      <c r="K18" s="193">
        <v>98</v>
      </c>
      <c r="L18" s="189">
        <v>348</v>
      </c>
      <c r="M18" s="188">
        <f t="shared" si="3"/>
        <v>144</v>
      </c>
      <c r="N18" s="193">
        <v>98</v>
      </c>
      <c r="O18" s="189">
        <v>348</v>
      </c>
      <c r="P18" s="188">
        <f t="shared" si="4"/>
        <v>180</v>
      </c>
      <c r="Q18" s="193">
        <v>98</v>
      </c>
      <c r="R18" s="189">
        <v>348</v>
      </c>
      <c r="S18" s="188">
        <f t="shared" si="5"/>
        <v>209</v>
      </c>
      <c r="T18" s="193">
        <v>98</v>
      </c>
      <c r="U18" s="189">
        <v>348</v>
      </c>
      <c r="V18" s="188">
        <f t="shared" si="6"/>
        <v>238</v>
      </c>
      <c r="W18" s="193">
        <v>98</v>
      </c>
      <c r="X18" s="189">
        <v>348</v>
      </c>
      <c r="Y18" s="188">
        <v>266</v>
      </c>
      <c r="Z18" s="190">
        <v>110</v>
      </c>
      <c r="AA18" s="189">
        <v>393</v>
      </c>
      <c r="AB18" s="188">
        <v>301</v>
      </c>
      <c r="AC18" s="190">
        <v>119</v>
      </c>
      <c r="AD18" s="189">
        <v>423</v>
      </c>
      <c r="AE18" s="188">
        <v>324</v>
      </c>
      <c r="AF18" s="190">
        <v>140</v>
      </c>
      <c r="AG18" s="189">
        <v>497</v>
      </c>
      <c r="AH18" s="188">
        <v>380</v>
      </c>
      <c r="AI18" s="190">
        <v>145</v>
      </c>
      <c r="AJ18" s="189">
        <v>517</v>
      </c>
      <c r="AK18" s="188">
        <v>396</v>
      </c>
      <c r="AL18" s="190">
        <v>152</v>
      </c>
      <c r="AM18" s="189">
        <v>542</v>
      </c>
      <c r="AN18" s="188">
        <v>415</v>
      </c>
      <c r="AO18" s="190">
        <v>157</v>
      </c>
      <c r="AP18" s="189">
        <v>561</v>
      </c>
      <c r="AQ18" s="188">
        <v>429</v>
      </c>
      <c r="AR18" s="190">
        <v>167</v>
      </c>
      <c r="AS18" s="189">
        <v>596</v>
      </c>
      <c r="AT18" s="188">
        <v>457</v>
      </c>
      <c r="AU18" s="190">
        <v>176</v>
      </c>
      <c r="AV18" s="189">
        <v>627</v>
      </c>
      <c r="AW18" s="188">
        <v>480</v>
      </c>
      <c r="AX18" s="190">
        <v>185</v>
      </c>
      <c r="AY18" s="189">
        <v>658</v>
      </c>
      <c r="AZ18" s="188">
        <v>504</v>
      </c>
      <c r="BA18" s="190">
        <v>194</v>
      </c>
      <c r="BB18" s="189">
        <v>690</v>
      </c>
      <c r="BC18" s="188">
        <v>528</v>
      </c>
      <c r="BD18" s="190">
        <v>203</v>
      </c>
      <c r="BE18" s="189">
        <v>724</v>
      </c>
      <c r="BF18" s="188">
        <v>554</v>
      </c>
      <c r="BG18" s="240">
        <v>209</v>
      </c>
      <c r="BH18" s="243">
        <v>745</v>
      </c>
      <c r="BI18" s="244">
        <f t="shared" si="32"/>
        <v>571.2</v>
      </c>
      <c r="BJ18" s="190">
        <v>211</v>
      </c>
      <c r="BK18" s="189">
        <v>752</v>
      </c>
      <c r="BL18" s="188">
        <v>576</v>
      </c>
      <c r="BM18" s="190">
        <v>222</v>
      </c>
      <c r="BN18" s="189">
        <v>791</v>
      </c>
      <c r="BO18" s="188">
        <v>605</v>
      </c>
      <c r="BP18" s="190">
        <v>232</v>
      </c>
      <c r="BQ18" s="189">
        <v>828</v>
      </c>
      <c r="BR18" s="188">
        <v>634</v>
      </c>
      <c r="BS18" s="190">
        <v>243</v>
      </c>
      <c r="BT18" s="189">
        <v>865</v>
      </c>
      <c r="BU18" s="188">
        <v>662</v>
      </c>
      <c r="BV18" s="190">
        <v>253</v>
      </c>
      <c r="BW18" s="189">
        <v>903</v>
      </c>
      <c r="BX18" s="188">
        <v>691</v>
      </c>
      <c r="BY18" s="190">
        <v>266</v>
      </c>
      <c r="BZ18" s="189">
        <v>949</v>
      </c>
      <c r="CA18" s="188">
        <v>727</v>
      </c>
      <c r="CB18" s="190">
        <v>279</v>
      </c>
      <c r="CC18" s="189">
        <v>996</v>
      </c>
      <c r="CD18" s="188">
        <v>763</v>
      </c>
      <c r="CE18" s="190">
        <v>293</v>
      </c>
      <c r="CF18" s="189">
        <v>1043</v>
      </c>
      <c r="CG18" s="188">
        <v>799</v>
      </c>
      <c r="CH18" s="190">
        <v>306</v>
      </c>
      <c r="CI18" s="189">
        <v>1089</v>
      </c>
      <c r="CJ18" s="188">
        <v>835</v>
      </c>
      <c r="CK18" s="190">
        <v>319</v>
      </c>
      <c r="CL18" s="189">
        <v>1138</v>
      </c>
      <c r="CM18" s="188">
        <v>871</v>
      </c>
      <c r="CN18" s="190">
        <v>337</v>
      </c>
      <c r="CO18" s="189">
        <v>1198</v>
      </c>
      <c r="CP18" s="188">
        <v>917</v>
      </c>
      <c r="CQ18" s="190">
        <v>353</v>
      </c>
      <c r="CR18" s="189">
        <v>1257</v>
      </c>
      <c r="CS18" s="188">
        <v>962</v>
      </c>
      <c r="CT18" s="190">
        <v>370</v>
      </c>
      <c r="CU18" s="189">
        <v>1316</v>
      </c>
      <c r="CV18" s="188">
        <v>1008</v>
      </c>
      <c r="CW18" s="190">
        <v>386</v>
      </c>
      <c r="CX18" s="189">
        <v>1375</v>
      </c>
      <c r="CY18" s="188">
        <v>1054</v>
      </c>
      <c r="CZ18" s="190">
        <v>403</v>
      </c>
      <c r="DA18" s="189">
        <v>1435</v>
      </c>
      <c r="DB18" s="188">
        <v>1099</v>
      </c>
      <c r="DC18" s="190">
        <v>403</v>
      </c>
      <c r="DD18" s="189">
        <v>1435</v>
      </c>
      <c r="DE18" s="188">
        <f t="shared" si="7"/>
        <v>1157</v>
      </c>
      <c r="DF18" s="190">
        <v>403</v>
      </c>
      <c r="DG18" s="189">
        <v>1435</v>
      </c>
      <c r="DH18" s="188">
        <f t="shared" si="8"/>
        <v>1214</v>
      </c>
      <c r="DI18" s="190">
        <v>403</v>
      </c>
      <c r="DJ18" s="189">
        <v>1435</v>
      </c>
      <c r="DK18" s="188">
        <f t="shared" si="9"/>
        <v>1272</v>
      </c>
      <c r="DL18" s="190">
        <v>403</v>
      </c>
      <c r="DM18" s="189">
        <v>1435</v>
      </c>
      <c r="DN18" s="188">
        <f t="shared" si="10"/>
        <v>1330</v>
      </c>
      <c r="DO18" s="190">
        <v>403</v>
      </c>
      <c r="DP18" s="189">
        <v>1435</v>
      </c>
      <c r="DQ18" s="188">
        <f t="shared" si="11"/>
        <v>1387</v>
      </c>
      <c r="DR18" s="190">
        <v>403</v>
      </c>
      <c r="DS18" s="189">
        <v>1435</v>
      </c>
      <c r="DT18" s="188">
        <f t="shared" si="12"/>
        <v>1459</v>
      </c>
      <c r="DU18" s="190">
        <v>403</v>
      </c>
      <c r="DV18" s="189">
        <v>1435</v>
      </c>
      <c r="DW18" s="188">
        <f t="shared" si="13"/>
        <v>1531</v>
      </c>
      <c r="DX18" s="190">
        <v>403</v>
      </c>
      <c r="DY18" s="189">
        <v>1435</v>
      </c>
      <c r="DZ18" s="188">
        <f t="shared" si="14"/>
        <v>1603</v>
      </c>
      <c r="EA18" s="190">
        <v>403</v>
      </c>
      <c r="EB18" s="189">
        <v>1435</v>
      </c>
      <c r="EC18" s="188">
        <f t="shared" si="15"/>
        <v>1675</v>
      </c>
      <c r="ED18" s="190">
        <v>403</v>
      </c>
      <c r="EE18" s="189">
        <v>1435</v>
      </c>
      <c r="EF18" s="188">
        <f t="shared" si="16"/>
        <v>1747</v>
      </c>
      <c r="EG18" s="190">
        <v>403</v>
      </c>
      <c r="EH18" s="189">
        <v>1435</v>
      </c>
      <c r="EI18" s="188">
        <f t="shared" si="17"/>
        <v>1836</v>
      </c>
      <c r="EJ18" s="190">
        <v>403</v>
      </c>
      <c r="EK18" s="189">
        <v>1435</v>
      </c>
      <c r="EL18" s="188">
        <f t="shared" si="18"/>
        <v>1925</v>
      </c>
      <c r="EM18" s="190">
        <v>403</v>
      </c>
      <c r="EN18" s="189">
        <v>1435</v>
      </c>
      <c r="EO18" s="188">
        <f t="shared" si="19"/>
        <v>2014</v>
      </c>
      <c r="EP18" s="190">
        <v>403</v>
      </c>
      <c r="EQ18" s="189">
        <v>1435</v>
      </c>
      <c r="ER18" s="188">
        <f t="shared" si="20"/>
        <v>2102</v>
      </c>
      <c r="ES18" s="190">
        <v>403</v>
      </c>
      <c r="ET18" s="189">
        <v>1435</v>
      </c>
      <c r="EU18" s="188">
        <f t="shared" si="21"/>
        <v>2210</v>
      </c>
      <c r="EV18" s="190">
        <v>403</v>
      </c>
      <c r="EW18" s="189">
        <v>1435</v>
      </c>
      <c r="EX18" s="188">
        <f t="shared" si="22"/>
        <v>2318</v>
      </c>
      <c r="EY18" s="190">
        <v>403</v>
      </c>
      <c r="EZ18" s="189">
        <v>1435</v>
      </c>
      <c r="FA18" s="188">
        <f t="shared" si="23"/>
        <v>2426</v>
      </c>
      <c r="FB18" s="190">
        <v>403</v>
      </c>
      <c r="FC18" s="189">
        <v>1435</v>
      </c>
      <c r="FD18" s="188">
        <f t="shared" si="24"/>
        <v>2772</v>
      </c>
      <c r="FE18" s="190">
        <v>403</v>
      </c>
      <c r="FF18" s="189">
        <v>1435</v>
      </c>
      <c r="FG18" s="188">
        <f t="shared" si="25"/>
        <v>2902</v>
      </c>
      <c r="FH18" s="190">
        <v>403</v>
      </c>
      <c r="FI18" s="189">
        <v>1435</v>
      </c>
      <c r="FJ18" s="188">
        <f t="shared" si="26"/>
        <v>3031</v>
      </c>
      <c r="FK18" s="190">
        <v>403</v>
      </c>
      <c r="FL18" s="189">
        <v>1435</v>
      </c>
      <c r="FM18" s="188">
        <f t="shared" si="27"/>
        <v>3161</v>
      </c>
      <c r="FN18" s="190">
        <v>403</v>
      </c>
      <c r="FO18" s="189">
        <v>1435</v>
      </c>
      <c r="FP18" s="188">
        <f t="shared" si="28"/>
        <v>3290</v>
      </c>
      <c r="FQ18" s="190">
        <v>403</v>
      </c>
      <c r="FR18" s="189">
        <v>1435</v>
      </c>
      <c r="FS18" s="188">
        <f t="shared" si="29"/>
        <v>3420</v>
      </c>
      <c r="FT18" s="190">
        <v>403</v>
      </c>
      <c r="FU18" s="189">
        <v>1435</v>
      </c>
      <c r="FV18" s="188">
        <f t="shared" si="30"/>
        <v>3550</v>
      </c>
      <c r="FW18" s="190">
        <v>403</v>
      </c>
      <c r="FX18" s="189">
        <v>1435</v>
      </c>
      <c r="FY18" s="188">
        <f t="shared" si="31"/>
        <v>3600</v>
      </c>
    </row>
    <row r="19" spans="1:181" s="182" customFormat="1" ht="13.5" customHeight="1">
      <c r="A19" s="194">
        <v>13</v>
      </c>
      <c r="B19" s="193">
        <v>106</v>
      </c>
      <c r="C19" s="189">
        <v>377</v>
      </c>
      <c r="D19" s="188">
        <f t="shared" si="0"/>
        <v>39</v>
      </c>
      <c r="E19" s="193">
        <v>106</v>
      </c>
      <c r="F19" s="189">
        <v>377</v>
      </c>
      <c r="G19" s="188">
        <f t="shared" si="1"/>
        <v>78</v>
      </c>
      <c r="H19" s="193">
        <v>106</v>
      </c>
      <c r="I19" s="189">
        <v>377</v>
      </c>
      <c r="J19" s="188">
        <f t="shared" si="2"/>
        <v>117</v>
      </c>
      <c r="K19" s="193">
        <v>106</v>
      </c>
      <c r="L19" s="189">
        <v>377</v>
      </c>
      <c r="M19" s="188">
        <f t="shared" si="3"/>
        <v>156</v>
      </c>
      <c r="N19" s="193">
        <v>106</v>
      </c>
      <c r="O19" s="189">
        <v>377</v>
      </c>
      <c r="P19" s="188">
        <f t="shared" si="4"/>
        <v>195</v>
      </c>
      <c r="Q19" s="193">
        <v>106</v>
      </c>
      <c r="R19" s="189">
        <v>377</v>
      </c>
      <c r="S19" s="188">
        <f t="shared" si="5"/>
        <v>226</v>
      </c>
      <c r="T19" s="193">
        <v>106</v>
      </c>
      <c r="U19" s="189">
        <v>377</v>
      </c>
      <c r="V19" s="188">
        <f t="shared" si="6"/>
        <v>257</v>
      </c>
      <c r="W19" s="193">
        <v>106</v>
      </c>
      <c r="X19" s="189">
        <v>377</v>
      </c>
      <c r="Y19" s="188">
        <v>289</v>
      </c>
      <c r="Z19" s="190">
        <v>120</v>
      </c>
      <c r="AA19" s="189">
        <v>425</v>
      </c>
      <c r="AB19" s="188">
        <v>326</v>
      </c>
      <c r="AC19" s="190">
        <v>129</v>
      </c>
      <c r="AD19" s="189">
        <v>458</v>
      </c>
      <c r="AE19" s="188">
        <v>351</v>
      </c>
      <c r="AF19" s="190">
        <v>151</v>
      </c>
      <c r="AG19" s="189">
        <v>538</v>
      </c>
      <c r="AH19" s="188">
        <v>412</v>
      </c>
      <c r="AI19" s="190">
        <v>157</v>
      </c>
      <c r="AJ19" s="189">
        <v>561</v>
      </c>
      <c r="AK19" s="188">
        <v>429</v>
      </c>
      <c r="AL19" s="190">
        <v>165</v>
      </c>
      <c r="AM19" s="189">
        <v>586</v>
      </c>
      <c r="AN19" s="188">
        <v>449</v>
      </c>
      <c r="AO19" s="190">
        <v>170</v>
      </c>
      <c r="AP19" s="189">
        <v>607</v>
      </c>
      <c r="AQ19" s="188">
        <v>465</v>
      </c>
      <c r="AR19" s="190">
        <v>182</v>
      </c>
      <c r="AS19" s="189">
        <v>647</v>
      </c>
      <c r="AT19" s="188">
        <v>495</v>
      </c>
      <c r="AU19" s="190">
        <v>190</v>
      </c>
      <c r="AV19" s="189">
        <v>680</v>
      </c>
      <c r="AW19" s="188">
        <v>520</v>
      </c>
      <c r="AX19" s="190">
        <v>200</v>
      </c>
      <c r="AY19" s="189">
        <v>713</v>
      </c>
      <c r="AZ19" s="188">
        <v>546</v>
      </c>
      <c r="BA19" s="190">
        <v>210</v>
      </c>
      <c r="BB19" s="189">
        <v>746</v>
      </c>
      <c r="BC19" s="188">
        <v>572</v>
      </c>
      <c r="BD19" s="190">
        <v>220</v>
      </c>
      <c r="BE19" s="189">
        <v>784</v>
      </c>
      <c r="BF19" s="188">
        <v>601</v>
      </c>
      <c r="BG19" s="240">
        <v>227</v>
      </c>
      <c r="BH19" s="243">
        <v>808</v>
      </c>
      <c r="BI19" s="244">
        <f t="shared" si="32"/>
        <v>618.8000000000001</v>
      </c>
      <c r="BJ19" s="190">
        <v>229</v>
      </c>
      <c r="BK19" s="189">
        <v>815</v>
      </c>
      <c r="BL19" s="188">
        <v>624</v>
      </c>
      <c r="BM19" s="190">
        <v>240</v>
      </c>
      <c r="BN19" s="189">
        <v>855</v>
      </c>
      <c r="BO19" s="188">
        <v>655</v>
      </c>
      <c r="BP19" s="190">
        <v>252</v>
      </c>
      <c r="BQ19" s="189">
        <v>897</v>
      </c>
      <c r="BR19" s="188">
        <v>686</v>
      </c>
      <c r="BS19" s="190">
        <v>263</v>
      </c>
      <c r="BT19" s="189">
        <v>937</v>
      </c>
      <c r="BU19" s="188">
        <v>718</v>
      </c>
      <c r="BV19" s="190">
        <v>275</v>
      </c>
      <c r="BW19" s="189">
        <v>978</v>
      </c>
      <c r="BX19" s="188">
        <v>749</v>
      </c>
      <c r="BY19" s="190">
        <v>289</v>
      </c>
      <c r="BZ19" s="189">
        <v>1028</v>
      </c>
      <c r="CA19" s="188">
        <v>788</v>
      </c>
      <c r="CB19" s="190">
        <v>304</v>
      </c>
      <c r="CC19" s="189">
        <v>1079</v>
      </c>
      <c r="CD19" s="188">
        <v>827</v>
      </c>
      <c r="CE19" s="190">
        <v>318</v>
      </c>
      <c r="CF19" s="189">
        <v>1131</v>
      </c>
      <c r="CG19" s="188">
        <v>866</v>
      </c>
      <c r="CH19" s="190">
        <v>332</v>
      </c>
      <c r="CI19" s="189">
        <v>1183</v>
      </c>
      <c r="CJ19" s="188">
        <v>905</v>
      </c>
      <c r="CK19" s="190">
        <v>346</v>
      </c>
      <c r="CL19" s="189">
        <v>1232</v>
      </c>
      <c r="CM19" s="188">
        <v>944</v>
      </c>
      <c r="CN19" s="190">
        <v>364</v>
      </c>
      <c r="CO19" s="189">
        <v>1297</v>
      </c>
      <c r="CP19" s="188">
        <v>993</v>
      </c>
      <c r="CQ19" s="190">
        <v>383</v>
      </c>
      <c r="CR19" s="189">
        <v>1361</v>
      </c>
      <c r="CS19" s="188">
        <v>1043</v>
      </c>
      <c r="CT19" s="190">
        <v>400</v>
      </c>
      <c r="CU19" s="189">
        <v>1426</v>
      </c>
      <c r="CV19" s="188">
        <v>1092</v>
      </c>
      <c r="CW19" s="190">
        <v>418</v>
      </c>
      <c r="CX19" s="189">
        <v>1491</v>
      </c>
      <c r="CY19" s="188">
        <v>1141</v>
      </c>
      <c r="CZ19" s="190">
        <v>437</v>
      </c>
      <c r="DA19" s="189">
        <v>1555</v>
      </c>
      <c r="DB19" s="188">
        <v>1191</v>
      </c>
      <c r="DC19" s="190">
        <v>437</v>
      </c>
      <c r="DD19" s="189">
        <v>1555</v>
      </c>
      <c r="DE19" s="188">
        <f t="shared" si="7"/>
        <v>1253</v>
      </c>
      <c r="DF19" s="190">
        <v>437</v>
      </c>
      <c r="DG19" s="189">
        <v>1555</v>
      </c>
      <c r="DH19" s="188">
        <f t="shared" si="8"/>
        <v>1316</v>
      </c>
      <c r="DI19" s="190">
        <v>437</v>
      </c>
      <c r="DJ19" s="189">
        <v>1555</v>
      </c>
      <c r="DK19" s="188">
        <f t="shared" si="9"/>
        <v>1378</v>
      </c>
      <c r="DL19" s="190">
        <v>437</v>
      </c>
      <c r="DM19" s="189">
        <v>1555</v>
      </c>
      <c r="DN19" s="188">
        <f t="shared" si="10"/>
        <v>1440</v>
      </c>
      <c r="DO19" s="190">
        <v>437</v>
      </c>
      <c r="DP19" s="189">
        <v>1555</v>
      </c>
      <c r="DQ19" s="188">
        <f t="shared" si="11"/>
        <v>1503</v>
      </c>
      <c r="DR19" s="190">
        <v>437</v>
      </c>
      <c r="DS19" s="189">
        <v>1555</v>
      </c>
      <c r="DT19" s="188">
        <f t="shared" si="12"/>
        <v>1581</v>
      </c>
      <c r="DU19" s="190">
        <v>437</v>
      </c>
      <c r="DV19" s="189">
        <v>1555</v>
      </c>
      <c r="DW19" s="188">
        <f t="shared" si="13"/>
        <v>1659</v>
      </c>
      <c r="DX19" s="190">
        <v>437</v>
      </c>
      <c r="DY19" s="189">
        <v>1555</v>
      </c>
      <c r="DZ19" s="188">
        <f t="shared" si="14"/>
        <v>1737</v>
      </c>
      <c r="EA19" s="190">
        <v>437</v>
      </c>
      <c r="EB19" s="189">
        <v>1555</v>
      </c>
      <c r="EC19" s="188">
        <f t="shared" si="15"/>
        <v>1815</v>
      </c>
      <c r="ED19" s="190">
        <v>437</v>
      </c>
      <c r="EE19" s="189">
        <v>1555</v>
      </c>
      <c r="EF19" s="188">
        <f t="shared" si="16"/>
        <v>1893</v>
      </c>
      <c r="EG19" s="190">
        <v>437</v>
      </c>
      <c r="EH19" s="189">
        <v>1555</v>
      </c>
      <c r="EI19" s="188">
        <f t="shared" si="17"/>
        <v>1989</v>
      </c>
      <c r="EJ19" s="190">
        <v>437</v>
      </c>
      <c r="EK19" s="189">
        <v>1555</v>
      </c>
      <c r="EL19" s="188">
        <f t="shared" si="18"/>
        <v>2085</v>
      </c>
      <c r="EM19" s="190">
        <v>437</v>
      </c>
      <c r="EN19" s="189">
        <v>1555</v>
      </c>
      <c r="EO19" s="188">
        <f t="shared" si="19"/>
        <v>2181</v>
      </c>
      <c r="EP19" s="190">
        <v>437</v>
      </c>
      <c r="EQ19" s="189">
        <v>1555</v>
      </c>
      <c r="ER19" s="188">
        <f t="shared" si="20"/>
        <v>2278</v>
      </c>
      <c r="ES19" s="190">
        <v>437</v>
      </c>
      <c r="ET19" s="189">
        <v>1555</v>
      </c>
      <c r="EU19" s="188">
        <f t="shared" si="21"/>
        <v>2395</v>
      </c>
      <c r="EV19" s="190">
        <v>437</v>
      </c>
      <c r="EW19" s="189">
        <v>1555</v>
      </c>
      <c r="EX19" s="188">
        <f t="shared" si="22"/>
        <v>2512</v>
      </c>
      <c r="EY19" s="190">
        <v>437</v>
      </c>
      <c r="EZ19" s="189">
        <v>1555</v>
      </c>
      <c r="FA19" s="188">
        <f t="shared" si="23"/>
        <v>2629</v>
      </c>
      <c r="FB19" s="190">
        <v>437</v>
      </c>
      <c r="FC19" s="189">
        <v>1555</v>
      </c>
      <c r="FD19" s="188">
        <f t="shared" si="24"/>
        <v>3003</v>
      </c>
      <c r="FE19" s="190">
        <v>437</v>
      </c>
      <c r="FF19" s="189">
        <v>1555</v>
      </c>
      <c r="FG19" s="188">
        <f t="shared" si="25"/>
        <v>3143</v>
      </c>
      <c r="FH19" s="190">
        <v>437</v>
      </c>
      <c r="FI19" s="189">
        <v>1555</v>
      </c>
      <c r="FJ19" s="188">
        <f t="shared" si="26"/>
        <v>3284</v>
      </c>
      <c r="FK19" s="190">
        <v>437</v>
      </c>
      <c r="FL19" s="189">
        <v>1555</v>
      </c>
      <c r="FM19" s="188">
        <f t="shared" si="27"/>
        <v>3424</v>
      </c>
      <c r="FN19" s="190">
        <v>437</v>
      </c>
      <c r="FO19" s="189">
        <v>1555</v>
      </c>
      <c r="FP19" s="188">
        <f t="shared" si="28"/>
        <v>3565</v>
      </c>
      <c r="FQ19" s="190">
        <v>437</v>
      </c>
      <c r="FR19" s="189">
        <v>1555</v>
      </c>
      <c r="FS19" s="188">
        <f t="shared" si="29"/>
        <v>3705</v>
      </c>
      <c r="FT19" s="190">
        <v>437</v>
      </c>
      <c r="FU19" s="189">
        <v>1555</v>
      </c>
      <c r="FV19" s="188">
        <f t="shared" si="30"/>
        <v>3845</v>
      </c>
      <c r="FW19" s="190">
        <v>437</v>
      </c>
      <c r="FX19" s="189">
        <v>1555</v>
      </c>
      <c r="FY19" s="188">
        <f t="shared" si="31"/>
        <v>3900</v>
      </c>
    </row>
    <row r="20" spans="1:181" s="182" customFormat="1" ht="13.5" customHeight="1">
      <c r="A20" s="194">
        <v>14</v>
      </c>
      <c r="B20" s="193">
        <v>114</v>
      </c>
      <c r="C20" s="189">
        <v>406</v>
      </c>
      <c r="D20" s="188">
        <f t="shared" si="0"/>
        <v>42</v>
      </c>
      <c r="E20" s="193">
        <v>114</v>
      </c>
      <c r="F20" s="189">
        <v>406</v>
      </c>
      <c r="G20" s="188">
        <f t="shared" si="1"/>
        <v>84</v>
      </c>
      <c r="H20" s="193">
        <v>114</v>
      </c>
      <c r="I20" s="189">
        <v>406</v>
      </c>
      <c r="J20" s="188">
        <f t="shared" si="2"/>
        <v>126</v>
      </c>
      <c r="K20" s="193">
        <v>114</v>
      </c>
      <c r="L20" s="189">
        <v>406</v>
      </c>
      <c r="M20" s="188">
        <f t="shared" si="3"/>
        <v>168</v>
      </c>
      <c r="N20" s="193">
        <v>114</v>
      </c>
      <c r="O20" s="189">
        <v>406</v>
      </c>
      <c r="P20" s="188">
        <f t="shared" si="4"/>
        <v>210</v>
      </c>
      <c r="Q20" s="193">
        <v>114</v>
      </c>
      <c r="R20" s="189">
        <v>406</v>
      </c>
      <c r="S20" s="188">
        <f t="shared" si="5"/>
        <v>244</v>
      </c>
      <c r="T20" s="193">
        <v>114</v>
      </c>
      <c r="U20" s="189">
        <v>406</v>
      </c>
      <c r="V20" s="188">
        <f t="shared" si="6"/>
        <v>277</v>
      </c>
      <c r="W20" s="193">
        <v>114</v>
      </c>
      <c r="X20" s="189">
        <v>406</v>
      </c>
      <c r="Y20" s="188">
        <v>311</v>
      </c>
      <c r="Z20" s="190">
        <v>129</v>
      </c>
      <c r="AA20" s="189">
        <v>458</v>
      </c>
      <c r="AB20" s="188">
        <v>351</v>
      </c>
      <c r="AC20" s="190">
        <v>139</v>
      </c>
      <c r="AD20" s="189">
        <v>494</v>
      </c>
      <c r="AE20" s="188">
        <v>378</v>
      </c>
      <c r="AF20" s="190">
        <v>163</v>
      </c>
      <c r="AG20" s="189">
        <v>579</v>
      </c>
      <c r="AH20" s="188">
        <v>444</v>
      </c>
      <c r="AI20" s="190">
        <v>169</v>
      </c>
      <c r="AJ20" s="189">
        <v>603</v>
      </c>
      <c r="AK20" s="188">
        <v>462</v>
      </c>
      <c r="AL20" s="190">
        <v>177</v>
      </c>
      <c r="AM20" s="189">
        <v>631</v>
      </c>
      <c r="AN20" s="188">
        <v>484</v>
      </c>
      <c r="AO20" s="190">
        <v>184</v>
      </c>
      <c r="AP20" s="189">
        <v>653</v>
      </c>
      <c r="AQ20" s="188">
        <v>501</v>
      </c>
      <c r="AR20" s="190">
        <v>196</v>
      </c>
      <c r="AS20" s="189">
        <v>696</v>
      </c>
      <c r="AT20" s="188">
        <v>533</v>
      </c>
      <c r="AU20" s="190">
        <v>206</v>
      </c>
      <c r="AV20" s="189">
        <v>731</v>
      </c>
      <c r="AW20" s="188">
        <v>560</v>
      </c>
      <c r="AX20" s="190">
        <v>216</v>
      </c>
      <c r="AY20" s="189">
        <v>768</v>
      </c>
      <c r="AZ20" s="188">
        <v>588</v>
      </c>
      <c r="BA20" s="190">
        <v>226</v>
      </c>
      <c r="BB20" s="189">
        <v>805</v>
      </c>
      <c r="BC20" s="188">
        <v>616</v>
      </c>
      <c r="BD20" s="190">
        <v>238</v>
      </c>
      <c r="BE20" s="189">
        <v>845</v>
      </c>
      <c r="BF20" s="188">
        <v>647</v>
      </c>
      <c r="BG20" s="240">
        <v>244</v>
      </c>
      <c r="BH20" s="243">
        <v>870</v>
      </c>
      <c r="BI20" s="244">
        <f t="shared" si="32"/>
        <v>666.4</v>
      </c>
      <c r="BJ20" s="190">
        <v>246</v>
      </c>
      <c r="BK20" s="189">
        <v>877</v>
      </c>
      <c r="BL20" s="188">
        <v>672</v>
      </c>
      <c r="BM20" s="190">
        <v>259</v>
      </c>
      <c r="BN20" s="189">
        <v>921</v>
      </c>
      <c r="BO20" s="188">
        <v>706</v>
      </c>
      <c r="BP20" s="190">
        <v>271</v>
      </c>
      <c r="BQ20" s="189">
        <v>965</v>
      </c>
      <c r="BR20" s="188">
        <v>739</v>
      </c>
      <c r="BS20" s="190">
        <v>284</v>
      </c>
      <c r="BT20" s="189">
        <v>1009</v>
      </c>
      <c r="BU20" s="188">
        <v>773</v>
      </c>
      <c r="BV20" s="190">
        <v>296</v>
      </c>
      <c r="BW20" s="189">
        <v>1053</v>
      </c>
      <c r="BX20" s="188">
        <v>806</v>
      </c>
      <c r="BY20" s="190">
        <v>311</v>
      </c>
      <c r="BZ20" s="189">
        <v>1109</v>
      </c>
      <c r="CA20" s="188">
        <v>848</v>
      </c>
      <c r="CB20" s="190">
        <v>327</v>
      </c>
      <c r="CC20" s="189">
        <v>1163</v>
      </c>
      <c r="CD20" s="188">
        <v>890</v>
      </c>
      <c r="CE20" s="190">
        <v>342</v>
      </c>
      <c r="CF20" s="189">
        <v>1218</v>
      </c>
      <c r="CG20" s="188">
        <v>932</v>
      </c>
      <c r="CH20" s="190">
        <v>357</v>
      </c>
      <c r="CI20" s="189">
        <v>1273</v>
      </c>
      <c r="CJ20" s="188">
        <v>974</v>
      </c>
      <c r="CK20" s="190">
        <v>373</v>
      </c>
      <c r="CL20" s="189">
        <v>1328</v>
      </c>
      <c r="CM20" s="188">
        <v>1016</v>
      </c>
      <c r="CN20" s="190">
        <v>393</v>
      </c>
      <c r="CO20" s="189">
        <v>1397</v>
      </c>
      <c r="CP20" s="188">
        <v>1070</v>
      </c>
      <c r="CQ20" s="190">
        <v>411</v>
      </c>
      <c r="CR20" s="189">
        <v>1467</v>
      </c>
      <c r="CS20" s="188">
        <v>1123</v>
      </c>
      <c r="CT20" s="190">
        <v>431</v>
      </c>
      <c r="CU20" s="189">
        <v>1536</v>
      </c>
      <c r="CV20" s="188">
        <v>1176</v>
      </c>
      <c r="CW20" s="190">
        <v>451</v>
      </c>
      <c r="CX20" s="189">
        <v>1605</v>
      </c>
      <c r="CY20" s="188">
        <v>1229</v>
      </c>
      <c r="CZ20" s="190">
        <v>470</v>
      </c>
      <c r="DA20" s="189">
        <v>1675</v>
      </c>
      <c r="DB20" s="188">
        <v>1282</v>
      </c>
      <c r="DC20" s="190">
        <v>470</v>
      </c>
      <c r="DD20" s="189">
        <v>1675</v>
      </c>
      <c r="DE20" s="188">
        <f t="shared" si="7"/>
        <v>1350</v>
      </c>
      <c r="DF20" s="190">
        <v>470</v>
      </c>
      <c r="DG20" s="189">
        <v>1675</v>
      </c>
      <c r="DH20" s="188">
        <f t="shared" si="8"/>
        <v>1417</v>
      </c>
      <c r="DI20" s="190">
        <v>470</v>
      </c>
      <c r="DJ20" s="189">
        <v>1675</v>
      </c>
      <c r="DK20" s="188">
        <f t="shared" si="9"/>
        <v>1484</v>
      </c>
      <c r="DL20" s="190">
        <v>470</v>
      </c>
      <c r="DM20" s="189">
        <v>1675</v>
      </c>
      <c r="DN20" s="188">
        <f t="shared" si="10"/>
        <v>1551</v>
      </c>
      <c r="DO20" s="190">
        <v>470</v>
      </c>
      <c r="DP20" s="189">
        <v>1675</v>
      </c>
      <c r="DQ20" s="188">
        <f t="shared" si="11"/>
        <v>1618</v>
      </c>
      <c r="DR20" s="190">
        <v>470</v>
      </c>
      <c r="DS20" s="189">
        <v>1675</v>
      </c>
      <c r="DT20" s="188">
        <f t="shared" si="12"/>
        <v>1702</v>
      </c>
      <c r="DU20" s="190">
        <v>470</v>
      </c>
      <c r="DV20" s="189">
        <v>1675</v>
      </c>
      <c r="DW20" s="188">
        <f t="shared" si="13"/>
        <v>1786</v>
      </c>
      <c r="DX20" s="190">
        <v>470</v>
      </c>
      <c r="DY20" s="189">
        <v>1675</v>
      </c>
      <c r="DZ20" s="188">
        <f t="shared" si="14"/>
        <v>1870</v>
      </c>
      <c r="EA20" s="190">
        <v>470</v>
      </c>
      <c r="EB20" s="189">
        <v>1675</v>
      </c>
      <c r="EC20" s="188">
        <f t="shared" si="15"/>
        <v>1954</v>
      </c>
      <c r="ED20" s="190">
        <v>470</v>
      </c>
      <c r="EE20" s="189">
        <v>1675</v>
      </c>
      <c r="EF20" s="188">
        <f t="shared" si="16"/>
        <v>2038</v>
      </c>
      <c r="EG20" s="190">
        <v>470</v>
      </c>
      <c r="EH20" s="189">
        <v>1675</v>
      </c>
      <c r="EI20" s="188">
        <f t="shared" si="17"/>
        <v>2142</v>
      </c>
      <c r="EJ20" s="190">
        <v>470</v>
      </c>
      <c r="EK20" s="189">
        <v>1675</v>
      </c>
      <c r="EL20" s="188">
        <f t="shared" si="18"/>
        <v>2246</v>
      </c>
      <c r="EM20" s="190">
        <v>470</v>
      </c>
      <c r="EN20" s="189">
        <v>1675</v>
      </c>
      <c r="EO20" s="188">
        <f t="shared" si="19"/>
        <v>2349</v>
      </c>
      <c r="EP20" s="190">
        <v>470</v>
      </c>
      <c r="EQ20" s="189">
        <v>1675</v>
      </c>
      <c r="ER20" s="188">
        <f t="shared" si="20"/>
        <v>2453</v>
      </c>
      <c r="ES20" s="190">
        <v>470</v>
      </c>
      <c r="ET20" s="189">
        <v>1675</v>
      </c>
      <c r="EU20" s="188">
        <f t="shared" si="21"/>
        <v>2579</v>
      </c>
      <c r="EV20" s="190">
        <v>470</v>
      </c>
      <c r="EW20" s="189">
        <v>1675</v>
      </c>
      <c r="EX20" s="188">
        <f t="shared" si="22"/>
        <v>2705</v>
      </c>
      <c r="EY20" s="190">
        <v>470</v>
      </c>
      <c r="EZ20" s="189">
        <v>1675</v>
      </c>
      <c r="FA20" s="188">
        <f t="shared" si="23"/>
        <v>2831</v>
      </c>
      <c r="FB20" s="190">
        <v>470</v>
      </c>
      <c r="FC20" s="189">
        <v>1675</v>
      </c>
      <c r="FD20" s="188">
        <f t="shared" si="24"/>
        <v>3234</v>
      </c>
      <c r="FE20" s="190">
        <v>470</v>
      </c>
      <c r="FF20" s="189">
        <v>1675</v>
      </c>
      <c r="FG20" s="188">
        <f t="shared" si="25"/>
        <v>3385</v>
      </c>
      <c r="FH20" s="190">
        <v>470</v>
      </c>
      <c r="FI20" s="189">
        <v>1675</v>
      </c>
      <c r="FJ20" s="188">
        <f t="shared" si="26"/>
        <v>3536</v>
      </c>
      <c r="FK20" s="190">
        <v>470</v>
      </c>
      <c r="FL20" s="189">
        <v>1675</v>
      </c>
      <c r="FM20" s="188">
        <f t="shared" si="27"/>
        <v>3688</v>
      </c>
      <c r="FN20" s="190">
        <v>470</v>
      </c>
      <c r="FO20" s="189">
        <v>1675</v>
      </c>
      <c r="FP20" s="188">
        <f t="shared" si="28"/>
        <v>3839</v>
      </c>
      <c r="FQ20" s="190">
        <v>470</v>
      </c>
      <c r="FR20" s="189">
        <v>1675</v>
      </c>
      <c r="FS20" s="188">
        <f t="shared" si="29"/>
        <v>3990</v>
      </c>
      <c r="FT20" s="190">
        <v>470</v>
      </c>
      <c r="FU20" s="189">
        <v>1675</v>
      </c>
      <c r="FV20" s="188">
        <f t="shared" si="30"/>
        <v>4141</v>
      </c>
      <c r="FW20" s="190">
        <v>470</v>
      </c>
      <c r="FX20" s="189">
        <v>1675</v>
      </c>
      <c r="FY20" s="188">
        <f t="shared" si="31"/>
        <v>4200</v>
      </c>
    </row>
    <row r="21" spans="1:181" s="182" customFormat="1" ht="13.5" customHeight="1">
      <c r="A21" s="194">
        <v>15</v>
      </c>
      <c r="B21" s="193">
        <v>122</v>
      </c>
      <c r="C21" s="189">
        <v>435</v>
      </c>
      <c r="D21" s="188">
        <f t="shared" si="0"/>
        <v>45</v>
      </c>
      <c r="E21" s="193">
        <v>122</v>
      </c>
      <c r="F21" s="189">
        <v>435</v>
      </c>
      <c r="G21" s="188">
        <f t="shared" si="1"/>
        <v>90</v>
      </c>
      <c r="H21" s="193">
        <v>122</v>
      </c>
      <c r="I21" s="189">
        <v>435</v>
      </c>
      <c r="J21" s="188">
        <f t="shared" si="2"/>
        <v>135</v>
      </c>
      <c r="K21" s="193">
        <v>122</v>
      </c>
      <c r="L21" s="189">
        <v>435</v>
      </c>
      <c r="M21" s="188">
        <f t="shared" si="3"/>
        <v>180</v>
      </c>
      <c r="N21" s="193">
        <v>122</v>
      </c>
      <c r="O21" s="189">
        <v>435</v>
      </c>
      <c r="P21" s="188">
        <f t="shared" si="4"/>
        <v>225</v>
      </c>
      <c r="Q21" s="193">
        <v>122</v>
      </c>
      <c r="R21" s="189">
        <v>435</v>
      </c>
      <c r="S21" s="188">
        <f t="shared" si="5"/>
        <v>261</v>
      </c>
      <c r="T21" s="193">
        <v>122</v>
      </c>
      <c r="U21" s="189">
        <v>435</v>
      </c>
      <c r="V21" s="188">
        <f t="shared" si="6"/>
        <v>297</v>
      </c>
      <c r="W21" s="193">
        <v>122</v>
      </c>
      <c r="X21" s="189">
        <v>435</v>
      </c>
      <c r="Y21" s="188">
        <v>333</v>
      </c>
      <c r="Z21" s="190">
        <v>138</v>
      </c>
      <c r="AA21" s="189">
        <v>492</v>
      </c>
      <c r="AB21" s="188">
        <v>376</v>
      </c>
      <c r="AC21" s="190">
        <v>149</v>
      </c>
      <c r="AD21" s="189">
        <v>529</v>
      </c>
      <c r="AE21" s="188">
        <v>405</v>
      </c>
      <c r="AF21" s="190">
        <v>174</v>
      </c>
      <c r="AG21" s="189">
        <v>620</v>
      </c>
      <c r="AH21" s="188">
        <v>475</v>
      </c>
      <c r="AI21" s="190">
        <v>182</v>
      </c>
      <c r="AJ21" s="189">
        <v>647</v>
      </c>
      <c r="AK21" s="188">
        <v>495</v>
      </c>
      <c r="AL21" s="190">
        <v>190</v>
      </c>
      <c r="AM21" s="189">
        <v>677</v>
      </c>
      <c r="AN21" s="188">
        <v>518</v>
      </c>
      <c r="AO21" s="190">
        <v>197</v>
      </c>
      <c r="AP21" s="189">
        <v>701</v>
      </c>
      <c r="AQ21" s="188">
        <v>536</v>
      </c>
      <c r="AR21" s="190">
        <v>209</v>
      </c>
      <c r="AS21" s="189">
        <v>746</v>
      </c>
      <c r="AT21" s="188">
        <v>571</v>
      </c>
      <c r="AU21" s="190">
        <v>220</v>
      </c>
      <c r="AV21" s="189">
        <v>784</v>
      </c>
      <c r="AW21" s="188">
        <v>600</v>
      </c>
      <c r="AX21" s="190">
        <v>231</v>
      </c>
      <c r="AY21" s="189">
        <v>824</v>
      </c>
      <c r="AZ21" s="188">
        <v>630</v>
      </c>
      <c r="BA21" s="190">
        <v>242</v>
      </c>
      <c r="BB21" s="189">
        <v>862</v>
      </c>
      <c r="BC21" s="188">
        <v>660</v>
      </c>
      <c r="BD21" s="190">
        <v>254</v>
      </c>
      <c r="BE21" s="189">
        <v>906</v>
      </c>
      <c r="BF21" s="188">
        <v>693</v>
      </c>
      <c r="BG21" s="240">
        <v>262</v>
      </c>
      <c r="BH21" s="243">
        <v>932</v>
      </c>
      <c r="BI21" s="244">
        <f t="shared" si="32"/>
        <v>714</v>
      </c>
      <c r="BJ21" s="190">
        <v>264</v>
      </c>
      <c r="BK21" s="189">
        <v>940</v>
      </c>
      <c r="BL21" s="188">
        <v>720</v>
      </c>
      <c r="BM21" s="190">
        <v>277</v>
      </c>
      <c r="BN21" s="189">
        <v>987</v>
      </c>
      <c r="BO21" s="188">
        <v>756</v>
      </c>
      <c r="BP21" s="190">
        <v>290</v>
      </c>
      <c r="BQ21" s="189">
        <v>1034</v>
      </c>
      <c r="BR21" s="188">
        <v>792</v>
      </c>
      <c r="BS21" s="190">
        <v>304</v>
      </c>
      <c r="BT21" s="189">
        <v>1081</v>
      </c>
      <c r="BU21" s="188">
        <v>828</v>
      </c>
      <c r="BV21" s="190">
        <v>317</v>
      </c>
      <c r="BW21" s="189">
        <v>1129</v>
      </c>
      <c r="BX21" s="188">
        <v>864</v>
      </c>
      <c r="BY21" s="190">
        <v>333</v>
      </c>
      <c r="BZ21" s="189">
        <v>1188</v>
      </c>
      <c r="CA21" s="188">
        <v>909</v>
      </c>
      <c r="CB21" s="190">
        <v>350</v>
      </c>
      <c r="CC21" s="189">
        <v>1245</v>
      </c>
      <c r="CD21" s="188">
        <v>954</v>
      </c>
      <c r="CE21" s="190">
        <v>366</v>
      </c>
      <c r="CF21" s="189">
        <v>1305</v>
      </c>
      <c r="CG21" s="188">
        <v>999</v>
      </c>
      <c r="CH21" s="190">
        <v>383</v>
      </c>
      <c r="CI21" s="189">
        <v>1363</v>
      </c>
      <c r="CJ21" s="188">
        <v>1044</v>
      </c>
      <c r="CK21" s="190">
        <v>399</v>
      </c>
      <c r="CL21" s="189">
        <v>1423</v>
      </c>
      <c r="CM21" s="188">
        <v>1089</v>
      </c>
      <c r="CN21" s="190">
        <v>420</v>
      </c>
      <c r="CO21" s="189">
        <v>1497</v>
      </c>
      <c r="CP21" s="188">
        <v>1146</v>
      </c>
      <c r="CQ21" s="190">
        <v>441</v>
      </c>
      <c r="CR21" s="189">
        <v>1571</v>
      </c>
      <c r="CS21" s="188">
        <v>1203</v>
      </c>
      <c r="CT21" s="190">
        <v>462</v>
      </c>
      <c r="CU21" s="189">
        <v>1645</v>
      </c>
      <c r="CV21" s="188">
        <v>1260</v>
      </c>
      <c r="CW21" s="190">
        <v>483</v>
      </c>
      <c r="CX21" s="189">
        <v>1720</v>
      </c>
      <c r="CY21" s="188">
        <v>1317</v>
      </c>
      <c r="CZ21" s="190">
        <v>504</v>
      </c>
      <c r="DA21" s="189">
        <v>1794</v>
      </c>
      <c r="DB21" s="188">
        <v>1374</v>
      </c>
      <c r="DC21" s="190">
        <v>504</v>
      </c>
      <c r="DD21" s="189">
        <v>1794</v>
      </c>
      <c r="DE21" s="188">
        <f t="shared" si="7"/>
        <v>1446</v>
      </c>
      <c r="DF21" s="190">
        <v>504</v>
      </c>
      <c r="DG21" s="189">
        <v>1794</v>
      </c>
      <c r="DH21" s="188">
        <f t="shared" si="8"/>
        <v>1518</v>
      </c>
      <c r="DI21" s="190">
        <v>504</v>
      </c>
      <c r="DJ21" s="189">
        <v>1794</v>
      </c>
      <c r="DK21" s="188">
        <f t="shared" si="9"/>
        <v>1590</v>
      </c>
      <c r="DL21" s="190">
        <v>504</v>
      </c>
      <c r="DM21" s="189">
        <v>1794</v>
      </c>
      <c r="DN21" s="188">
        <f t="shared" si="10"/>
        <v>1662</v>
      </c>
      <c r="DO21" s="190">
        <v>504</v>
      </c>
      <c r="DP21" s="189">
        <v>1794</v>
      </c>
      <c r="DQ21" s="188">
        <f t="shared" si="11"/>
        <v>1734</v>
      </c>
      <c r="DR21" s="190">
        <v>504</v>
      </c>
      <c r="DS21" s="189">
        <v>1794</v>
      </c>
      <c r="DT21" s="188">
        <f t="shared" si="12"/>
        <v>1824</v>
      </c>
      <c r="DU21" s="190">
        <v>504</v>
      </c>
      <c r="DV21" s="189">
        <v>1794</v>
      </c>
      <c r="DW21" s="188">
        <f t="shared" si="13"/>
        <v>1914</v>
      </c>
      <c r="DX21" s="190">
        <v>504</v>
      </c>
      <c r="DY21" s="189">
        <v>1794</v>
      </c>
      <c r="DZ21" s="188">
        <f t="shared" si="14"/>
        <v>2004</v>
      </c>
      <c r="EA21" s="190">
        <v>504</v>
      </c>
      <c r="EB21" s="189">
        <v>1794</v>
      </c>
      <c r="EC21" s="188">
        <f t="shared" si="15"/>
        <v>2094</v>
      </c>
      <c r="ED21" s="190">
        <v>504</v>
      </c>
      <c r="EE21" s="189">
        <v>1794</v>
      </c>
      <c r="EF21" s="188">
        <f t="shared" si="16"/>
        <v>2184</v>
      </c>
      <c r="EG21" s="190">
        <v>504</v>
      </c>
      <c r="EH21" s="189">
        <v>1794</v>
      </c>
      <c r="EI21" s="188">
        <f t="shared" si="17"/>
        <v>2295</v>
      </c>
      <c r="EJ21" s="190">
        <v>504</v>
      </c>
      <c r="EK21" s="189">
        <v>1794</v>
      </c>
      <c r="EL21" s="188">
        <f t="shared" si="18"/>
        <v>2406</v>
      </c>
      <c r="EM21" s="190">
        <v>504</v>
      </c>
      <c r="EN21" s="189">
        <v>1794</v>
      </c>
      <c r="EO21" s="188">
        <f t="shared" si="19"/>
        <v>2517</v>
      </c>
      <c r="EP21" s="190">
        <v>504</v>
      </c>
      <c r="EQ21" s="189">
        <v>1794</v>
      </c>
      <c r="ER21" s="188">
        <f t="shared" si="20"/>
        <v>2628</v>
      </c>
      <c r="ES21" s="190">
        <v>504</v>
      </c>
      <c r="ET21" s="189">
        <v>1794</v>
      </c>
      <c r="EU21" s="188">
        <f t="shared" si="21"/>
        <v>2763</v>
      </c>
      <c r="EV21" s="190">
        <v>504</v>
      </c>
      <c r="EW21" s="189">
        <v>1794</v>
      </c>
      <c r="EX21" s="188">
        <f t="shared" si="22"/>
        <v>2898</v>
      </c>
      <c r="EY21" s="190">
        <v>504</v>
      </c>
      <c r="EZ21" s="189">
        <v>1794</v>
      </c>
      <c r="FA21" s="188">
        <f t="shared" si="23"/>
        <v>3033</v>
      </c>
      <c r="FB21" s="190">
        <v>504</v>
      </c>
      <c r="FC21" s="189">
        <v>1794</v>
      </c>
      <c r="FD21" s="188">
        <f t="shared" si="24"/>
        <v>3465</v>
      </c>
      <c r="FE21" s="190">
        <v>504</v>
      </c>
      <c r="FF21" s="189">
        <v>1794</v>
      </c>
      <c r="FG21" s="188">
        <f t="shared" si="25"/>
        <v>3627</v>
      </c>
      <c r="FH21" s="190">
        <v>504</v>
      </c>
      <c r="FI21" s="189">
        <v>1794</v>
      </c>
      <c r="FJ21" s="188">
        <f t="shared" si="26"/>
        <v>3789</v>
      </c>
      <c r="FK21" s="190">
        <v>504</v>
      </c>
      <c r="FL21" s="189">
        <v>1794</v>
      </c>
      <c r="FM21" s="188">
        <f t="shared" si="27"/>
        <v>3951</v>
      </c>
      <c r="FN21" s="190">
        <v>504</v>
      </c>
      <c r="FO21" s="189">
        <v>1794</v>
      </c>
      <c r="FP21" s="188">
        <f t="shared" si="28"/>
        <v>4113</v>
      </c>
      <c r="FQ21" s="190">
        <v>504</v>
      </c>
      <c r="FR21" s="189">
        <v>1794</v>
      </c>
      <c r="FS21" s="188">
        <f t="shared" si="29"/>
        <v>4275</v>
      </c>
      <c r="FT21" s="190">
        <v>504</v>
      </c>
      <c r="FU21" s="189">
        <v>1794</v>
      </c>
      <c r="FV21" s="188">
        <f t="shared" si="30"/>
        <v>4437</v>
      </c>
      <c r="FW21" s="190">
        <v>504</v>
      </c>
      <c r="FX21" s="189">
        <v>1794</v>
      </c>
      <c r="FY21" s="188">
        <f t="shared" si="31"/>
        <v>4500</v>
      </c>
    </row>
    <row r="22" spans="1:181" s="182" customFormat="1" ht="13.5" customHeight="1">
      <c r="A22" s="194">
        <v>16</v>
      </c>
      <c r="B22" s="193">
        <v>130</v>
      </c>
      <c r="C22" s="189">
        <v>463</v>
      </c>
      <c r="D22" s="188">
        <f t="shared" si="0"/>
        <v>48</v>
      </c>
      <c r="E22" s="193">
        <v>130</v>
      </c>
      <c r="F22" s="189">
        <v>463</v>
      </c>
      <c r="G22" s="188">
        <f t="shared" si="1"/>
        <v>96</v>
      </c>
      <c r="H22" s="193">
        <v>130</v>
      </c>
      <c r="I22" s="189">
        <v>463</v>
      </c>
      <c r="J22" s="188">
        <f t="shared" si="2"/>
        <v>144</v>
      </c>
      <c r="K22" s="193">
        <v>130</v>
      </c>
      <c r="L22" s="189">
        <v>463</v>
      </c>
      <c r="M22" s="188">
        <f t="shared" si="3"/>
        <v>192</v>
      </c>
      <c r="N22" s="193">
        <v>130</v>
      </c>
      <c r="O22" s="189">
        <v>463</v>
      </c>
      <c r="P22" s="188">
        <f t="shared" si="4"/>
        <v>240</v>
      </c>
      <c r="Q22" s="193">
        <v>130</v>
      </c>
      <c r="R22" s="189">
        <v>463</v>
      </c>
      <c r="S22" s="188">
        <f t="shared" si="5"/>
        <v>278</v>
      </c>
      <c r="T22" s="193">
        <v>130</v>
      </c>
      <c r="U22" s="189">
        <v>463</v>
      </c>
      <c r="V22" s="188">
        <f t="shared" si="6"/>
        <v>317</v>
      </c>
      <c r="W22" s="193">
        <v>130</v>
      </c>
      <c r="X22" s="189">
        <v>463</v>
      </c>
      <c r="Y22" s="188">
        <v>355</v>
      </c>
      <c r="Z22" s="190">
        <v>147</v>
      </c>
      <c r="AA22" s="189">
        <v>524</v>
      </c>
      <c r="AB22" s="188">
        <v>401</v>
      </c>
      <c r="AC22" s="190">
        <v>158</v>
      </c>
      <c r="AD22" s="189">
        <v>564</v>
      </c>
      <c r="AE22" s="188">
        <v>432</v>
      </c>
      <c r="AF22" s="190">
        <v>186</v>
      </c>
      <c r="AG22" s="189">
        <v>661</v>
      </c>
      <c r="AH22" s="188">
        <v>507</v>
      </c>
      <c r="AI22" s="190">
        <v>194</v>
      </c>
      <c r="AJ22" s="189">
        <v>690</v>
      </c>
      <c r="AK22" s="188">
        <v>528</v>
      </c>
      <c r="AL22" s="190">
        <v>202</v>
      </c>
      <c r="AM22" s="189">
        <v>722</v>
      </c>
      <c r="AN22" s="188">
        <v>553</v>
      </c>
      <c r="AO22" s="190">
        <v>210</v>
      </c>
      <c r="AP22" s="189">
        <v>747</v>
      </c>
      <c r="AQ22" s="188">
        <v>572</v>
      </c>
      <c r="AR22" s="190">
        <v>223</v>
      </c>
      <c r="AS22" s="189">
        <v>796</v>
      </c>
      <c r="AT22" s="188">
        <v>610</v>
      </c>
      <c r="AU22" s="190">
        <v>234</v>
      </c>
      <c r="AV22" s="189">
        <v>837</v>
      </c>
      <c r="AW22" s="188">
        <v>640</v>
      </c>
      <c r="AX22" s="190">
        <v>246</v>
      </c>
      <c r="AY22" s="189">
        <v>877</v>
      </c>
      <c r="AZ22" s="188">
        <v>672</v>
      </c>
      <c r="BA22" s="190">
        <v>258</v>
      </c>
      <c r="BB22" s="189">
        <v>919</v>
      </c>
      <c r="BC22" s="188">
        <v>704</v>
      </c>
      <c r="BD22" s="190">
        <v>271</v>
      </c>
      <c r="BE22" s="189">
        <v>965</v>
      </c>
      <c r="BF22" s="188">
        <v>739</v>
      </c>
      <c r="BG22" s="240">
        <v>279</v>
      </c>
      <c r="BH22" s="243">
        <v>995</v>
      </c>
      <c r="BI22" s="244">
        <f t="shared" si="32"/>
        <v>761.6</v>
      </c>
      <c r="BJ22" s="190">
        <v>282</v>
      </c>
      <c r="BK22" s="189">
        <v>1003</v>
      </c>
      <c r="BL22" s="188">
        <v>768</v>
      </c>
      <c r="BM22" s="190">
        <v>296</v>
      </c>
      <c r="BN22" s="189">
        <v>1053</v>
      </c>
      <c r="BO22" s="188">
        <v>806</v>
      </c>
      <c r="BP22" s="190">
        <v>310</v>
      </c>
      <c r="BQ22" s="189">
        <v>1104</v>
      </c>
      <c r="BR22" s="188">
        <v>845</v>
      </c>
      <c r="BS22" s="190">
        <v>323</v>
      </c>
      <c r="BT22" s="189">
        <v>1153</v>
      </c>
      <c r="BU22" s="188">
        <v>883</v>
      </c>
      <c r="BV22" s="190">
        <v>338</v>
      </c>
      <c r="BW22" s="189">
        <v>1204</v>
      </c>
      <c r="BX22" s="188">
        <v>922</v>
      </c>
      <c r="BY22" s="190">
        <v>355</v>
      </c>
      <c r="BZ22" s="189">
        <v>1266</v>
      </c>
      <c r="CA22" s="188">
        <v>970</v>
      </c>
      <c r="CB22" s="190">
        <v>373</v>
      </c>
      <c r="CC22" s="189">
        <v>1329</v>
      </c>
      <c r="CD22" s="188">
        <v>1018</v>
      </c>
      <c r="CE22" s="190">
        <v>391</v>
      </c>
      <c r="CF22" s="189">
        <v>1391</v>
      </c>
      <c r="CG22" s="188">
        <v>1066</v>
      </c>
      <c r="CH22" s="190">
        <v>408</v>
      </c>
      <c r="CI22" s="189">
        <v>1454</v>
      </c>
      <c r="CJ22" s="188">
        <v>1114</v>
      </c>
      <c r="CK22" s="190">
        <v>426</v>
      </c>
      <c r="CL22" s="189">
        <v>1517</v>
      </c>
      <c r="CM22" s="188">
        <v>1162</v>
      </c>
      <c r="CN22" s="190">
        <v>448</v>
      </c>
      <c r="CO22" s="189">
        <v>1596</v>
      </c>
      <c r="CP22" s="188">
        <v>1222</v>
      </c>
      <c r="CQ22" s="190">
        <v>471</v>
      </c>
      <c r="CR22" s="189">
        <v>1676</v>
      </c>
      <c r="CS22" s="188">
        <v>1283</v>
      </c>
      <c r="CT22" s="190">
        <v>493</v>
      </c>
      <c r="CU22" s="189">
        <v>1756</v>
      </c>
      <c r="CV22" s="188">
        <v>1344</v>
      </c>
      <c r="CW22" s="190">
        <v>515</v>
      </c>
      <c r="CX22" s="189">
        <v>1835</v>
      </c>
      <c r="CY22" s="188">
        <v>1405</v>
      </c>
      <c r="CZ22" s="190">
        <v>538</v>
      </c>
      <c r="DA22" s="189">
        <v>1914</v>
      </c>
      <c r="DB22" s="188">
        <v>1466</v>
      </c>
      <c r="DC22" s="190">
        <v>538</v>
      </c>
      <c r="DD22" s="189">
        <v>1914</v>
      </c>
      <c r="DE22" s="188">
        <f t="shared" si="7"/>
        <v>1542</v>
      </c>
      <c r="DF22" s="190">
        <v>538</v>
      </c>
      <c r="DG22" s="189">
        <v>1914</v>
      </c>
      <c r="DH22" s="188">
        <f t="shared" si="8"/>
        <v>1619</v>
      </c>
      <c r="DI22" s="190">
        <v>538</v>
      </c>
      <c r="DJ22" s="189">
        <v>1914</v>
      </c>
      <c r="DK22" s="188">
        <f t="shared" si="9"/>
        <v>1696</v>
      </c>
      <c r="DL22" s="190">
        <v>538</v>
      </c>
      <c r="DM22" s="189">
        <v>1914</v>
      </c>
      <c r="DN22" s="188">
        <f t="shared" si="10"/>
        <v>1773</v>
      </c>
      <c r="DO22" s="190">
        <v>538</v>
      </c>
      <c r="DP22" s="189">
        <v>1914</v>
      </c>
      <c r="DQ22" s="188">
        <f t="shared" si="11"/>
        <v>1850</v>
      </c>
      <c r="DR22" s="190">
        <v>538</v>
      </c>
      <c r="DS22" s="189">
        <v>1914</v>
      </c>
      <c r="DT22" s="188">
        <f t="shared" si="12"/>
        <v>1946</v>
      </c>
      <c r="DU22" s="190">
        <v>538</v>
      </c>
      <c r="DV22" s="189">
        <v>1914</v>
      </c>
      <c r="DW22" s="188">
        <f t="shared" si="13"/>
        <v>2042</v>
      </c>
      <c r="DX22" s="190">
        <v>538</v>
      </c>
      <c r="DY22" s="189">
        <v>1914</v>
      </c>
      <c r="DZ22" s="188">
        <f t="shared" si="14"/>
        <v>2138</v>
      </c>
      <c r="EA22" s="190">
        <v>538</v>
      </c>
      <c r="EB22" s="189">
        <v>1914</v>
      </c>
      <c r="EC22" s="188">
        <f t="shared" si="15"/>
        <v>2234</v>
      </c>
      <c r="ED22" s="190">
        <v>538</v>
      </c>
      <c r="EE22" s="189">
        <v>1914</v>
      </c>
      <c r="EF22" s="188">
        <f t="shared" si="16"/>
        <v>2330</v>
      </c>
      <c r="EG22" s="190">
        <v>538</v>
      </c>
      <c r="EH22" s="189">
        <v>1914</v>
      </c>
      <c r="EI22" s="188">
        <f t="shared" si="17"/>
        <v>2448</v>
      </c>
      <c r="EJ22" s="190">
        <v>538</v>
      </c>
      <c r="EK22" s="189">
        <v>1914</v>
      </c>
      <c r="EL22" s="188">
        <f t="shared" si="18"/>
        <v>2566</v>
      </c>
      <c r="EM22" s="190">
        <v>538</v>
      </c>
      <c r="EN22" s="189">
        <v>1914</v>
      </c>
      <c r="EO22" s="188">
        <f t="shared" si="19"/>
        <v>2685</v>
      </c>
      <c r="EP22" s="190">
        <v>538</v>
      </c>
      <c r="EQ22" s="189">
        <v>1914</v>
      </c>
      <c r="ER22" s="188">
        <f t="shared" si="20"/>
        <v>2803</v>
      </c>
      <c r="ES22" s="190">
        <v>538</v>
      </c>
      <c r="ET22" s="189">
        <v>1914</v>
      </c>
      <c r="EU22" s="188">
        <f t="shared" si="21"/>
        <v>2947</v>
      </c>
      <c r="EV22" s="190">
        <v>538</v>
      </c>
      <c r="EW22" s="189">
        <v>1914</v>
      </c>
      <c r="EX22" s="188">
        <f t="shared" si="22"/>
        <v>3091</v>
      </c>
      <c r="EY22" s="190">
        <v>538</v>
      </c>
      <c r="EZ22" s="189">
        <v>1914</v>
      </c>
      <c r="FA22" s="188">
        <f t="shared" si="23"/>
        <v>3235</v>
      </c>
      <c r="FB22" s="190">
        <v>538</v>
      </c>
      <c r="FC22" s="189">
        <v>1914</v>
      </c>
      <c r="FD22" s="188">
        <f t="shared" si="24"/>
        <v>3696</v>
      </c>
      <c r="FE22" s="190">
        <v>538</v>
      </c>
      <c r="FF22" s="189">
        <v>1914</v>
      </c>
      <c r="FG22" s="188">
        <f t="shared" si="25"/>
        <v>3869</v>
      </c>
      <c r="FH22" s="190">
        <v>538</v>
      </c>
      <c r="FI22" s="189">
        <v>1914</v>
      </c>
      <c r="FJ22" s="188">
        <f t="shared" si="26"/>
        <v>4042</v>
      </c>
      <c r="FK22" s="190">
        <v>538</v>
      </c>
      <c r="FL22" s="189">
        <v>1914</v>
      </c>
      <c r="FM22" s="188">
        <f t="shared" si="27"/>
        <v>4214</v>
      </c>
      <c r="FN22" s="190">
        <v>538</v>
      </c>
      <c r="FO22" s="189">
        <v>1914</v>
      </c>
      <c r="FP22" s="188">
        <f t="shared" si="28"/>
        <v>4387</v>
      </c>
      <c r="FQ22" s="190">
        <v>538</v>
      </c>
      <c r="FR22" s="189">
        <v>1914</v>
      </c>
      <c r="FS22" s="188">
        <f t="shared" si="29"/>
        <v>4560</v>
      </c>
      <c r="FT22" s="190">
        <v>538</v>
      </c>
      <c r="FU22" s="189">
        <v>1914</v>
      </c>
      <c r="FV22" s="188">
        <f t="shared" si="30"/>
        <v>4733</v>
      </c>
      <c r="FW22" s="190">
        <v>538</v>
      </c>
      <c r="FX22" s="189">
        <v>1914</v>
      </c>
      <c r="FY22" s="188">
        <f t="shared" si="31"/>
        <v>4800</v>
      </c>
    </row>
    <row r="23" spans="1:181" s="182" customFormat="1" ht="13.5" customHeight="1">
      <c r="A23" s="194">
        <v>17</v>
      </c>
      <c r="B23" s="193">
        <v>139</v>
      </c>
      <c r="C23" s="189">
        <v>493</v>
      </c>
      <c r="D23" s="188">
        <f t="shared" si="0"/>
        <v>51</v>
      </c>
      <c r="E23" s="193">
        <v>139</v>
      </c>
      <c r="F23" s="189">
        <v>493</v>
      </c>
      <c r="G23" s="188">
        <f t="shared" si="1"/>
        <v>102</v>
      </c>
      <c r="H23" s="193">
        <v>139</v>
      </c>
      <c r="I23" s="189">
        <v>493</v>
      </c>
      <c r="J23" s="188">
        <f t="shared" si="2"/>
        <v>153</v>
      </c>
      <c r="K23" s="193">
        <v>139</v>
      </c>
      <c r="L23" s="189">
        <v>493</v>
      </c>
      <c r="M23" s="188">
        <f t="shared" si="3"/>
        <v>204</v>
      </c>
      <c r="N23" s="193">
        <v>139</v>
      </c>
      <c r="O23" s="189">
        <v>493</v>
      </c>
      <c r="P23" s="188">
        <f t="shared" si="4"/>
        <v>255</v>
      </c>
      <c r="Q23" s="193">
        <v>139</v>
      </c>
      <c r="R23" s="189">
        <v>493</v>
      </c>
      <c r="S23" s="188">
        <f t="shared" si="5"/>
        <v>296</v>
      </c>
      <c r="T23" s="193">
        <v>139</v>
      </c>
      <c r="U23" s="189">
        <v>493</v>
      </c>
      <c r="V23" s="188">
        <f t="shared" si="6"/>
        <v>337</v>
      </c>
      <c r="W23" s="193">
        <v>139</v>
      </c>
      <c r="X23" s="189">
        <v>493</v>
      </c>
      <c r="Y23" s="188">
        <v>377</v>
      </c>
      <c r="Z23" s="190">
        <v>156</v>
      </c>
      <c r="AA23" s="189">
        <v>557</v>
      </c>
      <c r="AB23" s="188">
        <v>426</v>
      </c>
      <c r="AC23" s="190">
        <v>168</v>
      </c>
      <c r="AD23" s="189">
        <v>600</v>
      </c>
      <c r="AE23" s="188">
        <v>459</v>
      </c>
      <c r="AF23" s="190">
        <v>198</v>
      </c>
      <c r="AG23" s="189">
        <v>703</v>
      </c>
      <c r="AH23" s="188">
        <v>539</v>
      </c>
      <c r="AI23" s="190">
        <v>206</v>
      </c>
      <c r="AJ23" s="189">
        <v>732</v>
      </c>
      <c r="AK23" s="188">
        <v>561</v>
      </c>
      <c r="AL23" s="190">
        <v>216</v>
      </c>
      <c r="AM23" s="189">
        <v>767</v>
      </c>
      <c r="AN23" s="188">
        <v>588</v>
      </c>
      <c r="AO23" s="190">
        <v>223</v>
      </c>
      <c r="AP23" s="189">
        <v>794</v>
      </c>
      <c r="AQ23" s="188">
        <v>608</v>
      </c>
      <c r="AR23" s="190">
        <v>238</v>
      </c>
      <c r="AS23" s="189">
        <v>847</v>
      </c>
      <c r="AT23" s="188">
        <v>648</v>
      </c>
      <c r="AU23" s="190">
        <v>250</v>
      </c>
      <c r="AV23" s="189">
        <v>888</v>
      </c>
      <c r="AW23" s="188">
        <v>680</v>
      </c>
      <c r="AX23" s="190">
        <v>262</v>
      </c>
      <c r="AY23" s="189">
        <v>932</v>
      </c>
      <c r="AZ23" s="188">
        <v>714</v>
      </c>
      <c r="BA23" s="190">
        <v>274</v>
      </c>
      <c r="BB23" s="189">
        <v>977</v>
      </c>
      <c r="BC23" s="188">
        <v>748</v>
      </c>
      <c r="BD23" s="190">
        <v>288</v>
      </c>
      <c r="BE23" s="189">
        <v>1025</v>
      </c>
      <c r="BF23" s="188">
        <v>785</v>
      </c>
      <c r="BG23" s="240">
        <v>297</v>
      </c>
      <c r="BH23" s="243">
        <v>1056</v>
      </c>
      <c r="BI23" s="244">
        <f t="shared" si="32"/>
        <v>809.2</v>
      </c>
      <c r="BJ23" s="190">
        <v>299</v>
      </c>
      <c r="BK23" s="189">
        <v>1065</v>
      </c>
      <c r="BL23" s="188">
        <v>816</v>
      </c>
      <c r="BM23" s="190">
        <v>315</v>
      </c>
      <c r="BN23" s="189">
        <v>1120</v>
      </c>
      <c r="BO23" s="188">
        <v>857</v>
      </c>
      <c r="BP23" s="190">
        <v>329</v>
      </c>
      <c r="BQ23" s="189">
        <v>1172</v>
      </c>
      <c r="BR23" s="188">
        <v>898</v>
      </c>
      <c r="BS23" s="190">
        <v>344</v>
      </c>
      <c r="BT23" s="189">
        <v>1225</v>
      </c>
      <c r="BU23" s="188">
        <v>938</v>
      </c>
      <c r="BV23" s="190">
        <v>359</v>
      </c>
      <c r="BW23" s="189">
        <v>1278</v>
      </c>
      <c r="BX23" s="188">
        <v>979</v>
      </c>
      <c r="BY23" s="190">
        <v>377</v>
      </c>
      <c r="BZ23" s="189">
        <v>1345</v>
      </c>
      <c r="CA23" s="188">
        <v>1030</v>
      </c>
      <c r="CB23" s="190">
        <v>396</v>
      </c>
      <c r="CC23" s="189">
        <v>1412</v>
      </c>
      <c r="CD23" s="188">
        <v>1081</v>
      </c>
      <c r="CE23" s="190">
        <v>415</v>
      </c>
      <c r="CF23" s="189">
        <v>1479</v>
      </c>
      <c r="CG23" s="188">
        <v>1132</v>
      </c>
      <c r="CH23" s="190">
        <v>433</v>
      </c>
      <c r="CI23" s="189">
        <v>1545</v>
      </c>
      <c r="CJ23" s="188">
        <v>1183</v>
      </c>
      <c r="CK23" s="190">
        <v>452</v>
      </c>
      <c r="CL23" s="189">
        <v>1612</v>
      </c>
      <c r="CM23" s="188">
        <v>1234</v>
      </c>
      <c r="CN23" s="190">
        <v>476</v>
      </c>
      <c r="CO23" s="189">
        <v>1696</v>
      </c>
      <c r="CP23" s="188">
        <v>1299</v>
      </c>
      <c r="CQ23" s="190">
        <v>499</v>
      </c>
      <c r="CR23" s="189">
        <v>1781</v>
      </c>
      <c r="CS23" s="188">
        <v>1363</v>
      </c>
      <c r="CT23" s="190">
        <v>524</v>
      </c>
      <c r="CU23" s="189">
        <v>1865</v>
      </c>
      <c r="CV23" s="188">
        <v>1428</v>
      </c>
      <c r="CW23" s="190">
        <v>548</v>
      </c>
      <c r="CX23" s="189">
        <v>1948</v>
      </c>
      <c r="CY23" s="188">
        <v>1493</v>
      </c>
      <c r="CZ23" s="190">
        <v>571</v>
      </c>
      <c r="DA23" s="189">
        <v>2034</v>
      </c>
      <c r="DB23" s="188">
        <v>1557</v>
      </c>
      <c r="DC23" s="190">
        <v>571</v>
      </c>
      <c r="DD23" s="189">
        <v>2034</v>
      </c>
      <c r="DE23" s="188">
        <f t="shared" si="7"/>
        <v>1639</v>
      </c>
      <c r="DF23" s="190">
        <v>571</v>
      </c>
      <c r="DG23" s="189">
        <v>2034</v>
      </c>
      <c r="DH23" s="188">
        <f t="shared" si="8"/>
        <v>1720</v>
      </c>
      <c r="DI23" s="190">
        <v>571</v>
      </c>
      <c r="DJ23" s="189">
        <v>2034</v>
      </c>
      <c r="DK23" s="188">
        <f t="shared" si="9"/>
        <v>1802</v>
      </c>
      <c r="DL23" s="190">
        <v>571</v>
      </c>
      <c r="DM23" s="189">
        <v>2034</v>
      </c>
      <c r="DN23" s="188">
        <f t="shared" si="10"/>
        <v>1884</v>
      </c>
      <c r="DO23" s="190">
        <v>571</v>
      </c>
      <c r="DP23" s="189">
        <v>2034</v>
      </c>
      <c r="DQ23" s="188">
        <f t="shared" si="11"/>
        <v>1965</v>
      </c>
      <c r="DR23" s="190">
        <v>571</v>
      </c>
      <c r="DS23" s="189">
        <v>2034</v>
      </c>
      <c r="DT23" s="188">
        <f t="shared" si="12"/>
        <v>2067</v>
      </c>
      <c r="DU23" s="190">
        <v>571</v>
      </c>
      <c r="DV23" s="189">
        <v>2034</v>
      </c>
      <c r="DW23" s="188">
        <f t="shared" si="13"/>
        <v>2169</v>
      </c>
      <c r="DX23" s="190">
        <v>571</v>
      </c>
      <c r="DY23" s="189">
        <v>2034</v>
      </c>
      <c r="DZ23" s="188">
        <f t="shared" si="14"/>
        <v>2271</v>
      </c>
      <c r="EA23" s="190">
        <v>571</v>
      </c>
      <c r="EB23" s="189">
        <v>2034</v>
      </c>
      <c r="EC23" s="188">
        <f t="shared" si="15"/>
        <v>2373</v>
      </c>
      <c r="ED23" s="190">
        <v>571</v>
      </c>
      <c r="EE23" s="189">
        <v>2034</v>
      </c>
      <c r="EF23" s="188">
        <f t="shared" si="16"/>
        <v>2475</v>
      </c>
      <c r="EG23" s="190">
        <v>571</v>
      </c>
      <c r="EH23" s="189">
        <v>2034</v>
      </c>
      <c r="EI23" s="188">
        <f t="shared" si="17"/>
        <v>2601</v>
      </c>
      <c r="EJ23" s="190">
        <v>571</v>
      </c>
      <c r="EK23" s="189">
        <v>2034</v>
      </c>
      <c r="EL23" s="188">
        <f t="shared" si="18"/>
        <v>2727</v>
      </c>
      <c r="EM23" s="190">
        <v>571</v>
      </c>
      <c r="EN23" s="189">
        <v>2034</v>
      </c>
      <c r="EO23" s="188">
        <f t="shared" si="19"/>
        <v>2853</v>
      </c>
      <c r="EP23" s="190">
        <v>571</v>
      </c>
      <c r="EQ23" s="189">
        <v>2034</v>
      </c>
      <c r="ER23" s="188">
        <f t="shared" si="20"/>
        <v>2978</v>
      </c>
      <c r="ES23" s="190">
        <v>571</v>
      </c>
      <c r="ET23" s="189">
        <v>2034</v>
      </c>
      <c r="EU23" s="188">
        <f t="shared" si="21"/>
        <v>3131</v>
      </c>
      <c r="EV23" s="190">
        <v>571</v>
      </c>
      <c r="EW23" s="189">
        <v>2034</v>
      </c>
      <c r="EX23" s="188">
        <f t="shared" si="22"/>
        <v>3284</v>
      </c>
      <c r="EY23" s="190">
        <v>571</v>
      </c>
      <c r="EZ23" s="189">
        <v>2034</v>
      </c>
      <c r="FA23" s="188">
        <f t="shared" si="23"/>
        <v>3437</v>
      </c>
      <c r="FB23" s="190">
        <v>571</v>
      </c>
      <c r="FC23" s="189">
        <v>2034</v>
      </c>
      <c r="FD23" s="188">
        <f t="shared" si="24"/>
        <v>3927</v>
      </c>
      <c r="FE23" s="190">
        <v>571</v>
      </c>
      <c r="FF23" s="189">
        <v>2034</v>
      </c>
      <c r="FG23" s="188">
        <f t="shared" si="25"/>
        <v>4111</v>
      </c>
      <c r="FH23" s="190">
        <v>571</v>
      </c>
      <c r="FI23" s="189">
        <v>2034</v>
      </c>
      <c r="FJ23" s="188">
        <f t="shared" si="26"/>
        <v>4294</v>
      </c>
      <c r="FK23" s="190">
        <v>571</v>
      </c>
      <c r="FL23" s="189">
        <v>2034</v>
      </c>
      <c r="FM23" s="188">
        <f t="shared" si="27"/>
        <v>4478</v>
      </c>
      <c r="FN23" s="190">
        <v>571</v>
      </c>
      <c r="FO23" s="189">
        <v>2034</v>
      </c>
      <c r="FP23" s="188">
        <f t="shared" si="28"/>
        <v>4661</v>
      </c>
      <c r="FQ23" s="190">
        <v>571</v>
      </c>
      <c r="FR23" s="189">
        <v>2034</v>
      </c>
      <c r="FS23" s="188">
        <f t="shared" si="29"/>
        <v>4845</v>
      </c>
      <c r="FT23" s="190">
        <v>571</v>
      </c>
      <c r="FU23" s="189">
        <v>2034</v>
      </c>
      <c r="FV23" s="188">
        <f t="shared" si="30"/>
        <v>5029</v>
      </c>
      <c r="FW23" s="190">
        <v>571</v>
      </c>
      <c r="FX23" s="189">
        <v>2034</v>
      </c>
      <c r="FY23" s="188">
        <f t="shared" si="31"/>
        <v>5100</v>
      </c>
    </row>
    <row r="24" spans="1:181" s="182" customFormat="1" ht="13.5" customHeight="1">
      <c r="A24" s="194">
        <v>18</v>
      </c>
      <c r="B24" s="193">
        <v>146</v>
      </c>
      <c r="C24" s="189">
        <v>522</v>
      </c>
      <c r="D24" s="188">
        <f t="shared" si="0"/>
        <v>54</v>
      </c>
      <c r="E24" s="193">
        <v>146</v>
      </c>
      <c r="F24" s="189">
        <v>522</v>
      </c>
      <c r="G24" s="188">
        <f t="shared" si="1"/>
        <v>108</v>
      </c>
      <c r="H24" s="193">
        <v>146</v>
      </c>
      <c r="I24" s="189">
        <v>522</v>
      </c>
      <c r="J24" s="188">
        <f t="shared" si="2"/>
        <v>162</v>
      </c>
      <c r="K24" s="193">
        <v>146</v>
      </c>
      <c r="L24" s="189">
        <v>522</v>
      </c>
      <c r="M24" s="188">
        <f t="shared" si="3"/>
        <v>216</v>
      </c>
      <c r="N24" s="193">
        <v>146</v>
      </c>
      <c r="O24" s="189">
        <v>522</v>
      </c>
      <c r="P24" s="188">
        <f t="shared" si="4"/>
        <v>270</v>
      </c>
      <c r="Q24" s="193">
        <v>146</v>
      </c>
      <c r="R24" s="189">
        <v>522</v>
      </c>
      <c r="S24" s="188">
        <f t="shared" si="5"/>
        <v>313</v>
      </c>
      <c r="T24" s="193">
        <v>146</v>
      </c>
      <c r="U24" s="189">
        <v>522</v>
      </c>
      <c r="V24" s="188">
        <f t="shared" si="6"/>
        <v>356</v>
      </c>
      <c r="W24" s="193">
        <v>146</v>
      </c>
      <c r="X24" s="189">
        <v>522</v>
      </c>
      <c r="Y24" s="188">
        <v>400</v>
      </c>
      <c r="Z24" s="190">
        <v>165</v>
      </c>
      <c r="AA24" s="189">
        <v>590</v>
      </c>
      <c r="AB24" s="188">
        <v>451</v>
      </c>
      <c r="AC24" s="190">
        <v>178</v>
      </c>
      <c r="AD24" s="189">
        <v>635</v>
      </c>
      <c r="AE24" s="188">
        <v>486</v>
      </c>
      <c r="AF24" s="190">
        <v>209</v>
      </c>
      <c r="AG24" s="189">
        <v>744</v>
      </c>
      <c r="AH24" s="188">
        <v>570</v>
      </c>
      <c r="AI24" s="190">
        <v>218</v>
      </c>
      <c r="AJ24" s="189">
        <v>775</v>
      </c>
      <c r="AK24" s="188">
        <v>594</v>
      </c>
      <c r="AL24" s="190">
        <v>228</v>
      </c>
      <c r="AM24" s="189">
        <v>813</v>
      </c>
      <c r="AN24" s="188">
        <v>622</v>
      </c>
      <c r="AO24" s="190">
        <v>236</v>
      </c>
      <c r="AP24" s="189">
        <v>841</v>
      </c>
      <c r="AQ24" s="188">
        <v>644</v>
      </c>
      <c r="AR24" s="190">
        <v>252</v>
      </c>
      <c r="AS24" s="189">
        <v>896</v>
      </c>
      <c r="AT24" s="188">
        <v>686</v>
      </c>
      <c r="AU24" s="190">
        <v>264</v>
      </c>
      <c r="AV24" s="189">
        <v>940</v>
      </c>
      <c r="AW24" s="188">
        <v>720</v>
      </c>
      <c r="AX24" s="190">
        <v>277</v>
      </c>
      <c r="AY24" s="189">
        <v>987</v>
      </c>
      <c r="AZ24" s="188">
        <v>756</v>
      </c>
      <c r="BA24" s="190">
        <v>290</v>
      </c>
      <c r="BB24" s="189">
        <v>1034</v>
      </c>
      <c r="BC24" s="188">
        <v>792</v>
      </c>
      <c r="BD24" s="190">
        <v>305</v>
      </c>
      <c r="BE24" s="189">
        <v>1085</v>
      </c>
      <c r="BF24" s="188">
        <v>832</v>
      </c>
      <c r="BG24" s="240">
        <v>315</v>
      </c>
      <c r="BH24" s="243">
        <v>1120</v>
      </c>
      <c r="BI24" s="244">
        <f t="shared" si="32"/>
        <v>856.8000000000001</v>
      </c>
      <c r="BJ24" s="190">
        <v>317</v>
      </c>
      <c r="BK24" s="189">
        <v>1129</v>
      </c>
      <c r="BL24" s="188">
        <v>864</v>
      </c>
      <c r="BM24" s="190">
        <v>332</v>
      </c>
      <c r="BN24" s="189">
        <v>1185</v>
      </c>
      <c r="BO24" s="188">
        <v>907</v>
      </c>
      <c r="BP24" s="190">
        <v>349</v>
      </c>
      <c r="BQ24" s="189">
        <v>1241</v>
      </c>
      <c r="BR24" s="188">
        <v>950</v>
      </c>
      <c r="BS24" s="190">
        <v>364</v>
      </c>
      <c r="BT24" s="189">
        <v>1297</v>
      </c>
      <c r="BU24" s="188">
        <v>994</v>
      </c>
      <c r="BV24" s="190">
        <v>381</v>
      </c>
      <c r="BW24" s="189">
        <v>1354</v>
      </c>
      <c r="BX24" s="188">
        <v>1037</v>
      </c>
      <c r="BY24" s="190">
        <v>400</v>
      </c>
      <c r="BZ24" s="189">
        <v>1425</v>
      </c>
      <c r="CA24" s="188">
        <v>1091</v>
      </c>
      <c r="CB24" s="190">
        <v>420</v>
      </c>
      <c r="CC24" s="189">
        <v>1496</v>
      </c>
      <c r="CD24" s="188">
        <v>1145</v>
      </c>
      <c r="CE24" s="190">
        <v>440</v>
      </c>
      <c r="CF24" s="189">
        <v>1566</v>
      </c>
      <c r="CG24" s="188">
        <v>1199</v>
      </c>
      <c r="CH24" s="190">
        <v>460</v>
      </c>
      <c r="CI24" s="189">
        <v>1636</v>
      </c>
      <c r="CJ24" s="188">
        <v>1253</v>
      </c>
      <c r="CK24" s="190">
        <v>480</v>
      </c>
      <c r="CL24" s="189">
        <v>1706</v>
      </c>
      <c r="CM24" s="188">
        <v>1307</v>
      </c>
      <c r="CN24" s="190">
        <v>504</v>
      </c>
      <c r="CO24" s="189">
        <v>1795</v>
      </c>
      <c r="CP24" s="188">
        <v>1375</v>
      </c>
      <c r="CQ24" s="190">
        <v>529</v>
      </c>
      <c r="CR24" s="189">
        <v>1884</v>
      </c>
      <c r="CS24" s="188">
        <v>1444</v>
      </c>
      <c r="CT24" s="190">
        <v>554</v>
      </c>
      <c r="CU24" s="189">
        <v>1974</v>
      </c>
      <c r="CV24" s="188">
        <v>1512</v>
      </c>
      <c r="CW24" s="190">
        <v>580</v>
      </c>
      <c r="CX24" s="189">
        <v>2064</v>
      </c>
      <c r="CY24" s="188">
        <v>1580</v>
      </c>
      <c r="CZ24" s="190">
        <v>605</v>
      </c>
      <c r="DA24" s="189">
        <v>2153</v>
      </c>
      <c r="DB24" s="188">
        <v>1649</v>
      </c>
      <c r="DC24" s="190">
        <v>605</v>
      </c>
      <c r="DD24" s="189">
        <v>2153</v>
      </c>
      <c r="DE24" s="188">
        <f t="shared" si="7"/>
        <v>1735</v>
      </c>
      <c r="DF24" s="190">
        <v>605</v>
      </c>
      <c r="DG24" s="189">
        <v>2153</v>
      </c>
      <c r="DH24" s="188">
        <f t="shared" si="8"/>
        <v>1822</v>
      </c>
      <c r="DI24" s="190">
        <v>605</v>
      </c>
      <c r="DJ24" s="189">
        <v>2153</v>
      </c>
      <c r="DK24" s="188">
        <f t="shared" si="9"/>
        <v>1908</v>
      </c>
      <c r="DL24" s="190">
        <v>605</v>
      </c>
      <c r="DM24" s="189">
        <v>2153</v>
      </c>
      <c r="DN24" s="188">
        <f t="shared" si="10"/>
        <v>1994</v>
      </c>
      <c r="DO24" s="190">
        <v>605</v>
      </c>
      <c r="DP24" s="189">
        <v>2153</v>
      </c>
      <c r="DQ24" s="188">
        <f t="shared" si="11"/>
        <v>2081</v>
      </c>
      <c r="DR24" s="190">
        <v>605</v>
      </c>
      <c r="DS24" s="189">
        <v>2153</v>
      </c>
      <c r="DT24" s="188">
        <f t="shared" si="12"/>
        <v>2189</v>
      </c>
      <c r="DU24" s="190">
        <v>605</v>
      </c>
      <c r="DV24" s="189">
        <v>2153</v>
      </c>
      <c r="DW24" s="188">
        <f t="shared" si="13"/>
        <v>2297</v>
      </c>
      <c r="DX24" s="190">
        <v>605</v>
      </c>
      <c r="DY24" s="189">
        <v>2153</v>
      </c>
      <c r="DZ24" s="188">
        <f t="shared" si="14"/>
        <v>2405</v>
      </c>
      <c r="EA24" s="190">
        <v>605</v>
      </c>
      <c r="EB24" s="189">
        <v>2153</v>
      </c>
      <c r="EC24" s="188">
        <f t="shared" si="15"/>
        <v>2513</v>
      </c>
      <c r="ED24" s="190">
        <v>605</v>
      </c>
      <c r="EE24" s="189">
        <v>2153</v>
      </c>
      <c r="EF24" s="188">
        <f t="shared" si="16"/>
        <v>2621</v>
      </c>
      <c r="EG24" s="190">
        <v>605</v>
      </c>
      <c r="EH24" s="189">
        <v>2153</v>
      </c>
      <c r="EI24" s="188">
        <f t="shared" si="17"/>
        <v>2754</v>
      </c>
      <c r="EJ24" s="190">
        <v>605</v>
      </c>
      <c r="EK24" s="189">
        <v>2153</v>
      </c>
      <c r="EL24" s="188">
        <f t="shared" si="18"/>
        <v>2887</v>
      </c>
      <c r="EM24" s="190">
        <v>605</v>
      </c>
      <c r="EN24" s="189">
        <v>2153</v>
      </c>
      <c r="EO24" s="188">
        <f t="shared" si="19"/>
        <v>3020</v>
      </c>
      <c r="EP24" s="190">
        <v>605</v>
      </c>
      <c r="EQ24" s="189">
        <v>2153</v>
      </c>
      <c r="ER24" s="188">
        <f t="shared" si="20"/>
        <v>3154</v>
      </c>
      <c r="ES24" s="190">
        <v>605</v>
      </c>
      <c r="ET24" s="189">
        <v>2153</v>
      </c>
      <c r="EU24" s="188">
        <f t="shared" si="21"/>
        <v>3316</v>
      </c>
      <c r="EV24" s="190">
        <v>605</v>
      </c>
      <c r="EW24" s="189">
        <v>2153</v>
      </c>
      <c r="EX24" s="188">
        <f t="shared" si="22"/>
        <v>3478</v>
      </c>
      <c r="EY24" s="190">
        <v>605</v>
      </c>
      <c r="EZ24" s="189">
        <v>2153</v>
      </c>
      <c r="FA24" s="188">
        <f t="shared" si="23"/>
        <v>3640</v>
      </c>
      <c r="FB24" s="190">
        <v>605</v>
      </c>
      <c r="FC24" s="189">
        <v>2153</v>
      </c>
      <c r="FD24" s="188">
        <f t="shared" si="24"/>
        <v>4158</v>
      </c>
      <c r="FE24" s="190">
        <v>605</v>
      </c>
      <c r="FF24" s="189">
        <v>2153</v>
      </c>
      <c r="FG24" s="188">
        <f t="shared" si="25"/>
        <v>4352</v>
      </c>
      <c r="FH24" s="190">
        <v>605</v>
      </c>
      <c r="FI24" s="189">
        <v>2153</v>
      </c>
      <c r="FJ24" s="188">
        <f t="shared" si="26"/>
        <v>4547</v>
      </c>
      <c r="FK24" s="190">
        <v>605</v>
      </c>
      <c r="FL24" s="189">
        <v>2153</v>
      </c>
      <c r="FM24" s="188">
        <f t="shared" si="27"/>
        <v>4741</v>
      </c>
      <c r="FN24" s="190">
        <v>605</v>
      </c>
      <c r="FO24" s="189">
        <v>2153</v>
      </c>
      <c r="FP24" s="188">
        <f t="shared" si="28"/>
        <v>4936</v>
      </c>
      <c r="FQ24" s="190">
        <v>605</v>
      </c>
      <c r="FR24" s="189">
        <v>2153</v>
      </c>
      <c r="FS24" s="188">
        <f t="shared" si="29"/>
        <v>5130</v>
      </c>
      <c r="FT24" s="190">
        <v>605</v>
      </c>
      <c r="FU24" s="189">
        <v>2153</v>
      </c>
      <c r="FV24" s="188">
        <f t="shared" si="30"/>
        <v>5324</v>
      </c>
      <c r="FW24" s="190">
        <v>605</v>
      </c>
      <c r="FX24" s="189">
        <v>2153</v>
      </c>
      <c r="FY24" s="188">
        <f t="shared" si="31"/>
        <v>5400</v>
      </c>
    </row>
    <row r="25" spans="1:181" s="182" customFormat="1" ht="13.5" customHeight="1">
      <c r="A25" s="194">
        <v>19</v>
      </c>
      <c r="B25" s="193">
        <v>155</v>
      </c>
      <c r="C25" s="189">
        <v>551</v>
      </c>
      <c r="D25" s="188">
        <f t="shared" si="0"/>
        <v>57</v>
      </c>
      <c r="E25" s="193">
        <v>155</v>
      </c>
      <c r="F25" s="189">
        <v>551</v>
      </c>
      <c r="G25" s="188">
        <f t="shared" si="1"/>
        <v>114</v>
      </c>
      <c r="H25" s="193">
        <v>155</v>
      </c>
      <c r="I25" s="189">
        <v>551</v>
      </c>
      <c r="J25" s="188">
        <f t="shared" si="2"/>
        <v>171</v>
      </c>
      <c r="K25" s="193">
        <v>155</v>
      </c>
      <c r="L25" s="189">
        <v>551</v>
      </c>
      <c r="M25" s="188">
        <f t="shared" si="3"/>
        <v>228</v>
      </c>
      <c r="N25" s="193">
        <v>155</v>
      </c>
      <c r="O25" s="189">
        <v>551</v>
      </c>
      <c r="P25" s="188">
        <f t="shared" si="4"/>
        <v>285</v>
      </c>
      <c r="Q25" s="193">
        <v>155</v>
      </c>
      <c r="R25" s="189">
        <v>551</v>
      </c>
      <c r="S25" s="188">
        <f t="shared" si="5"/>
        <v>331</v>
      </c>
      <c r="T25" s="193">
        <v>155</v>
      </c>
      <c r="U25" s="189">
        <v>551</v>
      </c>
      <c r="V25" s="188">
        <f t="shared" si="6"/>
        <v>376</v>
      </c>
      <c r="W25" s="193">
        <v>155</v>
      </c>
      <c r="X25" s="189">
        <v>551</v>
      </c>
      <c r="Y25" s="188">
        <v>422</v>
      </c>
      <c r="Z25" s="190">
        <v>175</v>
      </c>
      <c r="AA25" s="189">
        <v>623</v>
      </c>
      <c r="AB25" s="188">
        <v>477</v>
      </c>
      <c r="AC25" s="190">
        <v>188</v>
      </c>
      <c r="AD25" s="189">
        <v>670</v>
      </c>
      <c r="AE25" s="188">
        <v>513</v>
      </c>
      <c r="AF25" s="190">
        <v>221</v>
      </c>
      <c r="AG25" s="189">
        <v>786</v>
      </c>
      <c r="AH25" s="188">
        <v>602</v>
      </c>
      <c r="AI25" s="190">
        <v>230</v>
      </c>
      <c r="AJ25" s="189">
        <v>819</v>
      </c>
      <c r="AK25" s="188">
        <v>627</v>
      </c>
      <c r="AL25" s="190">
        <v>241</v>
      </c>
      <c r="AM25" s="189">
        <v>858</v>
      </c>
      <c r="AN25" s="188">
        <v>657</v>
      </c>
      <c r="AO25" s="190">
        <v>249</v>
      </c>
      <c r="AP25" s="189">
        <v>887</v>
      </c>
      <c r="AQ25" s="188">
        <v>679</v>
      </c>
      <c r="AR25" s="190">
        <v>265</v>
      </c>
      <c r="AS25" s="189">
        <v>944</v>
      </c>
      <c r="AT25" s="188">
        <v>724</v>
      </c>
      <c r="AU25" s="190">
        <v>278</v>
      </c>
      <c r="AV25" s="189">
        <v>993</v>
      </c>
      <c r="AW25" s="188">
        <v>760</v>
      </c>
      <c r="AX25" s="190">
        <v>293</v>
      </c>
      <c r="AY25" s="189">
        <v>1042</v>
      </c>
      <c r="AZ25" s="188">
        <v>798</v>
      </c>
      <c r="BA25" s="190">
        <v>307</v>
      </c>
      <c r="BB25" s="189">
        <v>1091</v>
      </c>
      <c r="BC25" s="188">
        <v>836</v>
      </c>
      <c r="BD25" s="190">
        <v>322</v>
      </c>
      <c r="BE25" s="189">
        <v>1146</v>
      </c>
      <c r="BF25" s="188">
        <v>878</v>
      </c>
      <c r="BG25" s="240">
        <v>331</v>
      </c>
      <c r="BH25" s="243">
        <v>1182</v>
      </c>
      <c r="BI25" s="244">
        <f t="shared" si="32"/>
        <v>904.4</v>
      </c>
      <c r="BJ25" s="190">
        <v>334</v>
      </c>
      <c r="BK25" s="189">
        <v>1191</v>
      </c>
      <c r="BL25" s="188">
        <v>912</v>
      </c>
      <c r="BM25" s="190">
        <v>351</v>
      </c>
      <c r="BN25" s="189">
        <v>1251</v>
      </c>
      <c r="BO25" s="188">
        <v>958</v>
      </c>
      <c r="BP25" s="190">
        <v>367</v>
      </c>
      <c r="BQ25" s="189">
        <v>1309</v>
      </c>
      <c r="BR25" s="188">
        <v>1003</v>
      </c>
      <c r="BS25" s="190">
        <v>385</v>
      </c>
      <c r="BT25" s="189">
        <v>1369</v>
      </c>
      <c r="BU25" s="188">
        <v>1049</v>
      </c>
      <c r="BV25" s="190">
        <v>401</v>
      </c>
      <c r="BW25" s="189">
        <v>1430</v>
      </c>
      <c r="BX25" s="188">
        <v>1094</v>
      </c>
      <c r="BY25" s="190">
        <v>422</v>
      </c>
      <c r="BZ25" s="189">
        <v>1503</v>
      </c>
      <c r="CA25" s="188">
        <v>1151</v>
      </c>
      <c r="CB25" s="190">
        <v>443</v>
      </c>
      <c r="CC25" s="189">
        <v>1578</v>
      </c>
      <c r="CD25" s="188">
        <v>1208</v>
      </c>
      <c r="CE25" s="190">
        <v>464</v>
      </c>
      <c r="CF25" s="189">
        <v>1652</v>
      </c>
      <c r="CG25" s="188">
        <v>1265</v>
      </c>
      <c r="CH25" s="190">
        <v>485</v>
      </c>
      <c r="CI25" s="189">
        <v>1727</v>
      </c>
      <c r="CJ25" s="188">
        <v>1322</v>
      </c>
      <c r="CK25" s="190">
        <v>506</v>
      </c>
      <c r="CL25" s="189">
        <v>1801</v>
      </c>
      <c r="CM25" s="188">
        <v>1379</v>
      </c>
      <c r="CN25" s="190">
        <v>532</v>
      </c>
      <c r="CO25" s="189">
        <v>1896</v>
      </c>
      <c r="CP25" s="188">
        <v>1452</v>
      </c>
      <c r="CQ25" s="190">
        <v>559</v>
      </c>
      <c r="CR25" s="189">
        <v>1990</v>
      </c>
      <c r="CS25" s="188">
        <v>1524</v>
      </c>
      <c r="CT25" s="190">
        <v>585</v>
      </c>
      <c r="CU25" s="189">
        <v>2084</v>
      </c>
      <c r="CV25" s="188">
        <v>1596</v>
      </c>
      <c r="CW25" s="190">
        <v>612</v>
      </c>
      <c r="CX25" s="189">
        <v>2179</v>
      </c>
      <c r="CY25" s="188">
        <v>1668</v>
      </c>
      <c r="CZ25" s="190">
        <v>638</v>
      </c>
      <c r="DA25" s="189">
        <v>2272</v>
      </c>
      <c r="DB25" s="188">
        <v>1740</v>
      </c>
      <c r="DC25" s="190">
        <v>638</v>
      </c>
      <c r="DD25" s="189">
        <v>2272</v>
      </c>
      <c r="DE25" s="188">
        <f t="shared" si="7"/>
        <v>1832</v>
      </c>
      <c r="DF25" s="190">
        <v>638</v>
      </c>
      <c r="DG25" s="189">
        <v>2272</v>
      </c>
      <c r="DH25" s="188">
        <f t="shared" si="8"/>
        <v>1923</v>
      </c>
      <c r="DI25" s="190">
        <v>638</v>
      </c>
      <c r="DJ25" s="189">
        <v>2272</v>
      </c>
      <c r="DK25" s="188">
        <f t="shared" si="9"/>
        <v>2014</v>
      </c>
      <c r="DL25" s="190">
        <v>638</v>
      </c>
      <c r="DM25" s="189">
        <v>2272</v>
      </c>
      <c r="DN25" s="188">
        <f t="shared" si="10"/>
        <v>2105</v>
      </c>
      <c r="DO25" s="190">
        <v>638</v>
      </c>
      <c r="DP25" s="189">
        <v>2272</v>
      </c>
      <c r="DQ25" s="188">
        <f t="shared" si="11"/>
        <v>2196</v>
      </c>
      <c r="DR25" s="190">
        <v>638</v>
      </c>
      <c r="DS25" s="189">
        <v>2272</v>
      </c>
      <c r="DT25" s="188">
        <f t="shared" si="12"/>
        <v>2310</v>
      </c>
      <c r="DU25" s="190">
        <v>638</v>
      </c>
      <c r="DV25" s="189">
        <v>2272</v>
      </c>
      <c r="DW25" s="188">
        <f t="shared" si="13"/>
        <v>2424</v>
      </c>
      <c r="DX25" s="190">
        <v>638</v>
      </c>
      <c r="DY25" s="189">
        <v>2272</v>
      </c>
      <c r="DZ25" s="188">
        <f t="shared" si="14"/>
        <v>2538</v>
      </c>
      <c r="EA25" s="190">
        <v>638</v>
      </c>
      <c r="EB25" s="189">
        <v>2272</v>
      </c>
      <c r="EC25" s="188">
        <f t="shared" si="15"/>
        <v>2652</v>
      </c>
      <c r="ED25" s="190">
        <v>638</v>
      </c>
      <c r="EE25" s="189">
        <v>2272</v>
      </c>
      <c r="EF25" s="188">
        <f t="shared" si="16"/>
        <v>2766</v>
      </c>
      <c r="EG25" s="190">
        <v>638</v>
      </c>
      <c r="EH25" s="189">
        <v>2272</v>
      </c>
      <c r="EI25" s="188">
        <f t="shared" si="17"/>
        <v>2907</v>
      </c>
      <c r="EJ25" s="190">
        <v>638</v>
      </c>
      <c r="EK25" s="189">
        <v>2272</v>
      </c>
      <c r="EL25" s="188">
        <f t="shared" si="18"/>
        <v>3048</v>
      </c>
      <c r="EM25" s="190">
        <v>638</v>
      </c>
      <c r="EN25" s="189">
        <v>2272</v>
      </c>
      <c r="EO25" s="188">
        <f t="shared" si="19"/>
        <v>3188</v>
      </c>
      <c r="EP25" s="190">
        <v>638</v>
      </c>
      <c r="EQ25" s="189">
        <v>2272</v>
      </c>
      <c r="ER25" s="188">
        <f t="shared" si="20"/>
        <v>3329</v>
      </c>
      <c r="ES25" s="190">
        <v>638</v>
      </c>
      <c r="ET25" s="189">
        <v>2272</v>
      </c>
      <c r="EU25" s="188">
        <f t="shared" si="21"/>
        <v>3500</v>
      </c>
      <c r="EV25" s="190">
        <v>638</v>
      </c>
      <c r="EW25" s="189">
        <v>2272</v>
      </c>
      <c r="EX25" s="188">
        <f t="shared" si="22"/>
        <v>3671</v>
      </c>
      <c r="EY25" s="190">
        <v>638</v>
      </c>
      <c r="EZ25" s="189">
        <v>2272</v>
      </c>
      <c r="FA25" s="188">
        <f t="shared" si="23"/>
        <v>3842</v>
      </c>
      <c r="FB25" s="190">
        <v>638</v>
      </c>
      <c r="FC25" s="189">
        <v>2272</v>
      </c>
      <c r="FD25" s="188">
        <f t="shared" si="24"/>
        <v>4389</v>
      </c>
      <c r="FE25" s="190">
        <v>638</v>
      </c>
      <c r="FF25" s="189">
        <v>2272</v>
      </c>
      <c r="FG25" s="188">
        <f t="shared" si="25"/>
        <v>4594</v>
      </c>
      <c r="FH25" s="190">
        <v>638</v>
      </c>
      <c r="FI25" s="189">
        <v>2272</v>
      </c>
      <c r="FJ25" s="188">
        <f t="shared" si="26"/>
        <v>4799</v>
      </c>
      <c r="FK25" s="190">
        <v>638</v>
      </c>
      <c r="FL25" s="189">
        <v>2272</v>
      </c>
      <c r="FM25" s="188">
        <f t="shared" si="27"/>
        <v>5005</v>
      </c>
      <c r="FN25" s="190">
        <v>638</v>
      </c>
      <c r="FO25" s="189">
        <v>2272</v>
      </c>
      <c r="FP25" s="188">
        <f t="shared" si="28"/>
        <v>5210</v>
      </c>
      <c r="FQ25" s="190">
        <v>638</v>
      </c>
      <c r="FR25" s="189">
        <v>2272</v>
      </c>
      <c r="FS25" s="188">
        <f t="shared" si="29"/>
        <v>5415</v>
      </c>
      <c r="FT25" s="190">
        <v>638</v>
      </c>
      <c r="FU25" s="189">
        <v>2272</v>
      </c>
      <c r="FV25" s="188">
        <f t="shared" si="30"/>
        <v>5620</v>
      </c>
      <c r="FW25" s="190">
        <v>638</v>
      </c>
      <c r="FX25" s="189">
        <v>2272</v>
      </c>
      <c r="FY25" s="188">
        <f t="shared" si="31"/>
        <v>5700</v>
      </c>
    </row>
    <row r="26" spans="1:181" s="182" customFormat="1" ht="13.5" customHeight="1">
      <c r="A26" s="194">
        <v>20</v>
      </c>
      <c r="B26" s="193">
        <v>163</v>
      </c>
      <c r="C26" s="189">
        <v>580</v>
      </c>
      <c r="D26" s="188">
        <f t="shared" si="0"/>
        <v>60</v>
      </c>
      <c r="E26" s="193">
        <v>163</v>
      </c>
      <c r="F26" s="189">
        <v>580</v>
      </c>
      <c r="G26" s="188">
        <f t="shared" si="1"/>
        <v>120</v>
      </c>
      <c r="H26" s="193">
        <v>163</v>
      </c>
      <c r="I26" s="189">
        <v>580</v>
      </c>
      <c r="J26" s="188">
        <f t="shared" si="2"/>
        <v>180</v>
      </c>
      <c r="K26" s="193">
        <v>163</v>
      </c>
      <c r="L26" s="189">
        <v>580</v>
      </c>
      <c r="M26" s="188">
        <f t="shared" si="3"/>
        <v>240</v>
      </c>
      <c r="N26" s="193">
        <v>163</v>
      </c>
      <c r="O26" s="189">
        <v>580</v>
      </c>
      <c r="P26" s="188">
        <f t="shared" si="4"/>
        <v>300</v>
      </c>
      <c r="Q26" s="193">
        <v>163</v>
      </c>
      <c r="R26" s="189">
        <v>580</v>
      </c>
      <c r="S26" s="188">
        <f t="shared" si="5"/>
        <v>348</v>
      </c>
      <c r="T26" s="193">
        <v>163</v>
      </c>
      <c r="U26" s="189">
        <v>580</v>
      </c>
      <c r="V26" s="188">
        <f t="shared" si="6"/>
        <v>396</v>
      </c>
      <c r="W26" s="193">
        <v>163</v>
      </c>
      <c r="X26" s="189">
        <v>580</v>
      </c>
      <c r="Y26" s="188">
        <v>444</v>
      </c>
      <c r="Z26" s="190">
        <v>184</v>
      </c>
      <c r="AA26" s="189">
        <v>655</v>
      </c>
      <c r="AB26" s="188">
        <v>502</v>
      </c>
      <c r="AC26" s="190">
        <v>198</v>
      </c>
      <c r="AD26" s="189">
        <v>705</v>
      </c>
      <c r="AE26" s="188">
        <v>540</v>
      </c>
      <c r="AF26" s="190">
        <v>232</v>
      </c>
      <c r="AG26" s="189">
        <v>828</v>
      </c>
      <c r="AH26" s="188">
        <v>634</v>
      </c>
      <c r="AI26" s="190">
        <v>242</v>
      </c>
      <c r="AJ26" s="189">
        <v>862</v>
      </c>
      <c r="AK26" s="188">
        <v>660</v>
      </c>
      <c r="AL26" s="190">
        <v>253</v>
      </c>
      <c r="AM26" s="189">
        <v>903</v>
      </c>
      <c r="AN26" s="188">
        <v>691</v>
      </c>
      <c r="AO26" s="190">
        <v>262</v>
      </c>
      <c r="AP26" s="189">
        <v>933</v>
      </c>
      <c r="AQ26" s="188">
        <v>715</v>
      </c>
      <c r="AR26" s="190">
        <v>279</v>
      </c>
      <c r="AS26" s="189">
        <v>995</v>
      </c>
      <c r="AT26" s="188">
        <v>762</v>
      </c>
      <c r="AU26" s="190">
        <v>294</v>
      </c>
      <c r="AV26" s="189">
        <v>1045</v>
      </c>
      <c r="AW26" s="188">
        <v>800</v>
      </c>
      <c r="AX26" s="190">
        <v>308</v>
      </c>
      <c r="AY26" s="189">
        <v>1097</v>
      </c>
      <c r="AZ26" s="188">
        <v>840</v>
      </c>
      <c r="BA26" s="190">
        <v>322</v>
      </c>
      <c r="BB26" s="189">
        <v>1150</v>
      </c>
      <c r="BC26" s="188">
        <v>880</v>
      </c>
      <c r="BD26" s="190">
        <v>339</v>
      </c>
      <c r="BE26" s="189">
        <v>1207</v>
      </c>
      <c r="BF26" s="188">
        <v>924</v>
      </c>
      <c r="BG26" s="240">
        <v>349</v>
      </c>
      <c r="BH26" s="243">
        <v>1243</v>
      </c>
      <c r="BI26" s="244">
        <f t="shared" si="32"/>
        <v>952</v>
      </c>
      <c r="BJ26" s="190">
        <v>352</v>
      </c>
      <c r="BK26" s="189">
        <v>1254</v>
      </c>
      <c r="BL26" s="188">
        <v>960</v>
      </c>
      <c r="BM26" s="190">
        <v>370</v>
      </c>
      <c r="BN26" s="189">
        <v>1316</v>
      </c>
      <c r="BO26" s="188">
        <v>1008</v>
      </c>
      <c r="BP26" s="190">
        <v>387</v>
      </c>
      <c r="BQ26" s="189">
        <v>1378</v>
      </c>
      <c r="BR26" s="188">
        <v>1056</v>
      </c>
      <c r="BS26" s="190">
        <v>405</v>
      </c>
      <c r="BT26" s="189">
        <v>1442</v>
      </c>
      <c r="BU26" s="188">
        <v>1104</v>
      </c>
      <c r="BV26" s="190">
        <v>422</v>
      </c>
      <c r="BW26" s="189">
        <v>1504</v>
      </c>
      <c r="BX26" s="188">
        <v>1152</v>
      </c>
      <c r="BY26" s="190">
        <v>444</v>
      </c>
      <c r="BZ26" s="189">
        <v>1582</v>
      </c>
      <c r="CA26" s="188">
        <v>1212</v>
      </c>
      <c r="CB26" s="190">
        <v>466</v>
      </c>
      <c r="CC26" s="189">
        <v>1660</v>
      </c>
      <c r="CD26" s="188">
        <v>1272</v>
      </c>
      <c r="CE26" s="190">
        <v>488</v>
      </c>
      <c r="CF26" s="189">
        <v>1739</v>
      </c>
      <c r="CG26" s="188">
        <v>1332</v>
      </c>
      <c r="CH26" s="190">
        <v>510</v>
      </c>
      <c r="CI26" s="189">
        <v>1818</v>
      </c>
      <c r="CJ26" s="188">
        <v>1392</v>
      </c>
      <c r="CK26" s="190">
        <v>532</v>
      </c>
      <c r="CL26" s="189">
        <v>1896</v>
      </c>
      <c r="CM26" s="188">
        <v>1452</v>
      </c>
      <c r="CN26" s="190">
        <v>560</v>
      </c>
      <c r="CO26" s="189">
        <v>1995</v>
      </c>
      <c r="CP26" s="188">
        <v>1528</v>
      </c>
      <c r="CQ26" s="190">
        <v>588</v>
      </c>
      <c r="CR26" s="189">
        <v>2094</v>
      </c>
      <c r="CS26" s="188">
        <v>1604</v>
      </c>
      <c r="CT26" s="190">
        <v>616</v>
      </c>
      <c r="CU26" s="189">
        <v>2194</v>
      </c>
      <c r="CV26" s="188">
        <v>1680</v>
      </c>
      <c r="CW26" s="190">
        <v>644</v>
      </c>
      <c r="CX26" s="189">
        <v>2293</v>
      </c>
      <c r="CY26" s="188">
        <v>1756</v>
      </c>
      <c r="CZ26" s="190">
        <v>672</v>
      </c>
      <c r="DA26" s="189">
        <v>2393</v>
      </c>
      <c r="DB26" s="188">
        <v>1832</v>
      </c>
      <c r="DC26" s="190">
        <v>672</v>
      </c>
      <c r="DD26" s="189">
        <v>2393</v>
      </c>
      <c r="DE26" s="188">
        <f t="shared" si="7"/>
        <v>1928</v>
      </c>
      <c r="DF26" s="190">
        <v>672</v>
      </c>
      <c r="DG26" s="189">
        <v>2393</v>
      </c>
      <c r="DH26" s="188">
        <f t="shared" si="8"/>
        <v>2024</v>
      </c>
      <c r="DI26" s="190">
        <v>672</v>
      </c>
      <c r="DJ26" s="189">
        <v>2393</v>
      </c>
      <c r="DK26" s="188">
        <f t="shared" si="9"/>
        <v>2120</v>
      </c>
      <c r="DL26" s="190">
        <v>672</v>
      </c>
      <c r="DM26" s="189">
        <v>2393</v>
      </c>
      <c r="DN26" s="188">
        <f t="shared" si="10"/>
        <v>2216</v>
      </c>
      <c r="DO26" s="190">
        <v>672</v>
      </c>
      <c r="DP26" s="189">
        <v>2393</v>
      </c>
      <c r="DQ26" s="188">
        <f t="shared" si="11"/>
        <v>2312</v>
      </c>
      <c r="DR26" s="190">
        <v>672</v>
      </c>
      <c r="DS26" s="189">
        <v>2393</v>
      </c>
      <c r="DT26" s="188">
        <f t="shared" si="12"/>
        <v>2432</v>
      </c>
      <c r="DU26" s="190">
        <v>672</v>
      </c>
      <c r="DV26" s="189">
        <v>2393</v>
      </c>
      <c r="DW26" s="188">
        <f t="shared" si="13"/>
        <v>2552</v>
      </c>
      <c r="DX26" s="190">
        <v>672</v>
      </c>
      <c r="DY26" s="189">
        <v>2393</v>
      </c>
      <c r="DZ26" s="188">
        <f t="shared" si="14"/>
        <v>2672</v>
      </c>
      <c r="EA26" s="190">
        <v>672</v>
      </c>
      <c r="EB26" s="189">
        <v>2393</v>
      </c>
      <c r="EC26" s="188">
        <f t="shared" si="15"/>
        <v>2792</v>
      </c>
      <c r="ED26" s="190">
        <v>672</v>
      </c>
      <c r="EE26" s="189">
        <v>2393</v>
      </c>
      <c r="EF26" s="188">
        <f t="shared" si="16"/>
        <v>2912</v>
      </c>
      <c r="EG26" s="190">
        <v>672</v>
      </c>
      <c r="EH26" s="189">
        <v>2393</v>
      </c>
      <c r="EI26" s="188">
        <f t="shared" si="17"/>
        <v>3060</v>
      </c>
      <c r="EJ26" s="190">
        <v>672</v>
      </c>
      <c r="EK26" s="189">
        <v>2393</v>
      </c>
      <c r="EL26" s="188">
        <f t="shared" si="18"/>
        <v>3208</v>
      </c>
      <c r="EM26" s="190">
        <v>672</v>
      </c>
      <c r="EN26" s="189">
        <v>2393</v>
      </c>
      <c r="EO26" s="188">
        <f t="shared" si="19"/>
        <v>3356</v>
      </c>
      <c r="EP26" s="190">
        <v>672</v>
      </c>
      <c r="EQ26" s="189">
        <v>2393</v>
      </c>
      <c r="ER26" s="188">
        <f t="shared" si="20"/>
        <v>3504</v>
      </c>
      <c r="ES26" s="190">
        <v>672</v>
      </c>
      <c r="ET26" s="189">
        <v>2393</v>
      </c>
      <c r="EU26" s="188">
        <f t="shared" si="21"/>
        <v>3684</v>
      </c>
      <c r="EV26" s="190">
        <v>672</v>
      </c>
      <c r="EW26" s="189">
        <v>2393</v>
      </c>
      <c r="EX26" s="188">
        <f t="shared" si="22"/>
        <v>3864</v>
      </c>
      <c r="EY26" s="190">
        <v>672</v>
      </c>
      <c r="EZ26" s="189">
        <v>2393</v>
      </c>
      <c r="FA26" s="188">
        <f t="shared" si="23"/>
        <v>4044</v>
      </c>
      <c r="FB26" s="190">
        <v>672</v>
      </c>
      <c r="FC26" s="189">
        <v>2393</v>
      </c>
      <c r="FD26" s="188">
        <f t="shared" si="24"/>
        <v>4620</v>
      </c>
      <c r="FE26" s="190">
        <v>672</v>
      </c>
      <c r="FF26" s="189">
        <v>2393</v>
      </c>
      <c r="FG26" s="188">
        <f t="shared" si="25"/>
        <v>4836</v>
      </c>
      <c r="FH26" s="190">
        <v>672</v>
      </c>
      <c r="FI26" s="189">
        <v>2393</v>
      </c>
      <c r="FJ26" s="188">
        <f t="shared" si="26"/>
        <v>5052</v>
      </c>
      <c r="FK26" s="190">
        <v>672</v>
      </c>
      <c r="FL26" s="189">
        <v>2393</v>
      </c>
      <c r="FM26" s="188">
        <f t="shared" si="27"/>
        <v>5268</v>
      </c>
      <c r="FN26" s="190">
        <v>672</v>
      </c>
      <c r="FO26" s="189">
        <v>2393</v>
      </c>
      <c r="FP26" s="188">
        <f t="shared" si="28"/>
        <v>5484</v>
      </c>
      <c r="FQ26" s="190">
        <v>672</v>
      </c>
      <c r="FR26" s="189">
        <v>2393</v>
      </c>
      <c r="FS26" s="188">
        <f t="shared" si="29"/>
        <v>5700</v>
      </c>
      <c r="FT26" s="190">
        <v>672</v>
      </c>
      <c r="FU26" s="189">
        <v>2393</v>
      </c>
      <c r="FV26" s="188">
        <f t="shared" si="30"/>
        <v>5916</v>
      </c>
      <c r="FW26" s="190">
        <v>672</v>
      </c>
      <c r="FX26" s="189">
        <v>2393</v>
      </c>
      <c r="FY26" s="188">
        <f t="shared" si="31"/>
        <v>6000</v>
      </c>
    </row>
    <row r="27" spans="1:181" s="182" customFormat="1" ht="13.5" customHeight="1">
      <c r="A27" s="194">
        <v>21</v>
      </c>
      <c r="B27" s="193">
        <v>171</v>
      </c>
      <c r="C27" s="189">
        <v>609</v>
      </c>
      <c r="D27" s="188">
        <f t="shared" si="0"/>
        <v>63</v>
      </c>
      <c r="E27" s="193">
        <v>171</v>
      </c>
      <c r="F27" s="189">
        <v>609</v>
      </c>
      <c r="G27" s="188">
        <f t="shared" si="1"/>
        <v>126</v>
      </c>
      <c r="H27" s="193">
        <v>171</v>
      </c>
      <c r="I27" s="189">
        <v>609</v>
      </c>
      <c r="J27" s="188">
        <f t="shared" si="2"/>
        <v>189</v>
      </c>
      <c r="K27" s="193">
        <v>171</v>
      </c>
      <c r="L27" s="189">
        <v>609</v>
      </c>
      <c r="M27" s="188">
        <f t="shared" si="3"/>
        <v>252</v>
      </c>
      <c r="N27" s="193">
        <v>171</v>
      </c>
      <c r="O27" s="189">
        <v>609</v>
      </c>
      <c r="P27" s="188">
        <f t="shared" si="4"/>
        <v>315</v>
      </c>
      <c r="Q27" s="193">
        <v>171</v>
      </c>
      <c r="R27" s="189">
        <v>609</v>
      </c>
      <c r="S27" s="188">
        <f t="shared" si="5"/>
        <v>365</v>
      </c>
      <c r="T27" s="193">
        <v>171</v>
      </c>
      <c r="U27" s="189">
        <v>609</v>
      </c>
      <c r="V27" s="188">
        <f t="shared" si="6"/>
        <v>416</v>
      </c>
      <c r="W27" s="193">
        <v>171</v>
      </c>
      <c r="X27" s="189">
        <v>609</v>
      </c>
      <c r="Y27" s="188">
        <v>466</v>
      </c>
      <c r="Z27" s="190">
        <v>194</v>
      </c>
      <c r="AA27" s="189">
        <v>687</v>
      </c>
      <c r="AB27" s="188">
        <v>527</v>
      </c>
      <c r="AC27" s="190">
        <v>208</v>
      </c>
      <c r="AD27" s="189">
        <v>740</v>
      </c>
      <c r="AE27" s="188">
        <v>567</v>
      </c>
      <c r="AF27" s="190">
        <v>244</v>
      </c>
      <c r="AG27" s="189">
        <v>869</v>
      </c>
      <c r="AH27" s="188">
        <v>665</v>
      </c>
      <c r="AI27" s="190">
        <v>254</v>
      </c>
      <c r="AJ27" s="189">
        <v>906</v>
      </c>
      <c r="AK27" s="188">
        <v>693</v>
      </c>
      <c r="AL27" s="190">
        <v>266</v>
      </c>
      <c r="AM27" s="189">
        <v>948</v>
      </c>
      <c r="AN27" s="188">
        <v>726</v>
      </c>
      <c r="AO27" s="190">
        <v>275</v>
      </c>
      <c r="AP27" s="189">
        <v>981</v>
      </c>
      <c r="AQ27" s="188">
        <v>751</v>
      </c>
      <c r="AR27" s="190">
        <v>294</v>
      </c>
      <c r="AS27" s="189">
        <v>1044</v>
      </c>
      <c r="AT27" s="188">
        <v>800</v>
      </c>
      <c r="AU27" s="190">
        <v>308</v>
      </c>
      <c r="AV27" s="189">
        <v>1097</v>
      </c>
      <c r="AW27" s="188">
        <v>840</v>
      </c>
      <c r="AX27" s="190">
        <v>323</v>
      </c>
      <c r="AY27" s="189">
        <v>1152</v>
      </c>
      <c r="AZ27" s="188">
        <v>882</v>
      </c>
      <c r="BA27" s="190">
        <v>339</v>
      </c>
      <c r="BB27" s="189">
        <v>1207</v>
      </c>
      <c r="BC27" s="188">
        <v>924</v>
      </c>
      <c r="BD27" s="190">
        <v>355</v>
      </c>
      <c r="BE27" s="189">
        <v>1267</v>
      </c>
      <c r="BF27" s="188">
        <v>970</v>
      </c>
      <c r="BG27" s="240">
        <v>366</v>
      </c>
      <c r="BH27" s="243">
        <v>1305</v>
      </c>
      <c r="BI27" s="244">
        <f t="shared" si="32"/>
        <v>999.6</v>
      </c>
      <c r="BJ27" s="190">
        <v>370</v>
      </c>
      <c r="BK27" s="189">
        <v>1316</v>
      </c>
      <c r="BL27" s="188">
        <v>1008</v>
      </c>
      <c r="BM27" s="190">
        <v>388</v>
      </c>
      <c r="BN27" s="189">
        <v>1381</v>
      </c>
      <c r="BO27" s="188">
        <v>1058</v>
      </c>
      <c r="BP27" s="190">
        <v>407</v>
      </c>
      <c r="BQ27" s="189">
        <v>1448</v>
      </c>
      <c r="BR27" s="188">
        <v>1109</v>
      </c>
      <c r="BS27" s="190">
        <v>425</v>
      </c>
      <c r="BT27" s="189">
        <v>1513</v>
      </c>
      <c r="BU27" s="188">
        <v>1159</v>
      </c>
      <c r="BV27" s="190">
        <v>443</v>
      </c>
      <c r="BW27" s="189">
        <v>1579</v>
      </c>
      <c r="BX27" s="188">
        <v>1210</v>
      </c>
      <c r="BY27" s="190">
        <v>466</v>
      </c>
      <c r="BZ27" s="189">
        <v>1661</v>
      </c>
      <c r="CA27" s="188">
        <v>1273</v>
      </c>
      <c r="CB27" s="190">
        <v>490</v>
      </c>
      <c r="CC27" s="189">
        <v>1744</v>
      </c>
      <c r="CD27" s="188">
        <v>1336</v>
      </c>
      <c r="CE27" s="190">
        <v>513</v>
      </c>
      <c r="CF27" s="189">
        <v>1827</v>
      </c>
      <c r="CG27" s="188">
        <v>1399</v>
      </c>
      <c r="CH27" s="190">
        <v>536</v>
      </c>
      <c r="CI27" s="189">
        <v>1909</v>
      </c>
      <c r="CJ27" s="188">
        <v>1462</v>
      </c>
      <c r="CK27" s="190">
        <v>559</v>
      </c>
      <c r="CL27" s="189">
        <v>1991</v>
      </c>
      <c r="CM27" s="188">
        <v>1525</v>
      </c>
      <c r="CN27" s="190">
        <v>588</v>
      </c>
      <c r="CO27" s="189">
        <v>2095</v>
      </c>
      <c r="CP27" s="188">
        <v>1604</v>
      </c>
      <c r="CQ27" s="190">
        <v>617</v>
      </c>
      <c r="CR27" s="189">
        <v>2199</v>
      </c>
      <c r="CS27" s="188">
        <v>1684</v>
      </c>
      <c r="CT27" s="190">
        <v>647</v>
      </c>
      <c r="CU27" s="189">
        <v>2303</v>
      </c>
      <c r="CV27" s="188">
        <v>1764</v>
      </c>
      <c r="CW27" s="190">
        <v>676</v>
      </c>
      <c r="CX27" s="189">
        <v>2408</v>
      </c>
      <c r="CY27" s="188">
        <v>1844</v>
      </c>
      <c r="CZ27" s="190">
        <v>705</v>
      </c>
      <c r="DA27" s="189">
        <v>2511</v>
      </c>
      <c r="DB27" s="188">
        <v>1924</v>
      </c>
      <c r="DC27" s="190">
        <v>705</v>
      </c>
      <c r="DD27" s="189">
        <v>2511</v>
      </c>
      <c r="DE27" s="188">
        <f t="shared" si="7"/>
        <v>2024</v>
      </c>
      <c r="DF27" s="190">
        <v>705</v>
      </c>
      <c r="DG27" s="189">
        <v>2511</v>
      </c>
      <c r="DH27" s="188">
        <f t="shared" si="8"/>
        <v>2125</v>
      </c>
      <c r="DI27" s="190">
        <v>705</v>
      </c>
      <c r="DJ27" s="189">
        <v>2511</v>
      </c>
      <c r="DK27" s="188">
        <f t="shared" si="9"/>
        <v>2226</v>
      </c>
      <c r="DL27" s="190">
        <v>705</v>
      </c>
      <c r="DM27" s="189">
        <v>2511</v>
      </c>
      <c r="DN27" s="188">
        <f t="shared" si="10"/>
        <v>2327</v>
      </c>
      <c r="DO27" s="190">
        <v>705</v>
      </c>
      <c r="DP27" s="189">
        <v>2511</v>
      </c>
      <c r="DQ27" s="188">
        <f t="shared" si="11"/>
        <v>2428</v>
      </c>
      <c r="DR27" s="190">
        <v>705</v>
      </c>
      <c r="DS27" s="189">
        <v>2511</v>
      </c>
      <c r="DT27" s="188">
        <f t="shared" si="12"/>
        <v>2554</v>
      </c>
      <c r="DU27" s="190">
        <v>705</v>
      </c>
      <c r="DV27" s="189">
        <v>2511</v>
      </c>
      <c r="DW27" s="188">
        <f t="shared" si="13"/>
        <v>2680</v>
      </c>
      <c r="DX27" s="190">
        <v>705</v>
      </c>
      <c r="DY27" s="189">
        <v>2511</v>
      </c>
      <c r="DZ27" s="188">
        <f t="shared" si="14"/>
        <v>2806</v>
      </c>
      <c r="EA27" s="190">
        <v>705</v>
      </c>
      <c r="EB27" s="189">
        <v>2511</v>
      </c>
      <c r="EC27" s="188">
        <f t="shared" si="15"/>
        <v>2932</v>
      </c>
      <c r="ED27" s="190">
        <v>705</v>
      </c>
      <c r="EE27" s="189">
        <v>2511</v>
      </c>
      <c r="EF27" s="188">
        <f t="shared" si="16"/>
        <v>3058</v>
      </c>
      <c r="EG27" s="190">
        <v>705</v>
      </c>
      <c r="EH27" s="189">
        <v>2511</v>
      </c>
      <c r="EI27" s="188">
        <f t="shared" si="17"/>
        <v>3213</v>
      </c>
      <c r="EJ27" s="190">
        <v>705</v>
      </c>
      <c r="EK27" s="189">
        <v>2511</v>
      </c>
      <c r="EL27" s="188">
        <f t="shared" si="18"/>
        <v>3368</v>
      </c>
      <c r="EM27" s="190">
        <v>705</v>
      </c>
      <c r="EN27" s="189">
        <v>2511</v>
      </c>
      <c r="EO27" s="188">
        <f t="shared" si="19"/>
        <v>3524</v>
      </c>
      <c r="EP27" s="190">
        <v>705</v>
      </c>
      <c r="EQ27" s="189">
        <v>2511</v>
      </c>
      <c r="ER27" s="188">
        <f t="shared" si="20"/>
        <v>3679</v>
      </c>
      <c r="ES27" s="190">
        <v>705</v>
      </c>
      <c r="ET27" s="189">
        <v>2511</v>
      </c>
      <c r="EU27" s="188">
        <f t="shared" si="21"/>
        <v>3868</v>
      </c>
      <c r="EV27" s="190">
        <v>705</v>
      </c>
      <c r="EW27" s="189">
        <v>2511</v>
      </c>
      <c r="EX27" s="188">
        <f t="shared" si="22"/>
        <v>4057</v>
      </c>
      <c r="EY27" s="190">
        <v>705</v>
      </c>
      <c r="EZ27" s="189">
        <v>2511</v>
      </c>
      <c r="FA27" s="188">
        <f t="shared" si="23"/>
        <v>4246</v>
      </c>
      <c r="FB27" s="190">
        <v>705</v>
      </c>
      <c r="FC27" s="189">
        <v>2511</v>
      </c>
      <c r="FD27" s="188">
        <f t="shared" si="24"/>
        <v>4851</v>
      </c>
      <c r="FE27" s="190">
        <v>705</v>
      </c>
      <c r="FF27" s="189">
        <v>2511</v>
      </c>
      <c r="FG27" s="188">
        <f t="shared" si="25"/>
        <v>5078</v>
      </c>
      <c r="FH27" s="190">
        <v>705</v>
      </c>
      <c r="FI27" s="189">
        <v>2511</v>
      </c>
      <c r="FJ27" s="188">
        <f t="shared" si="26"/>
        <v>5305</v>
      </c>
      <c r="FK27" s="190">
        <v>705</v>
      </c>
      <c r="FL27" s="189">
        <v>2511</v>
      </c>
      <c r="FM27" s="188">
        <f t="shared" si="27"/>
        <v>5531</v>
      </c>
      <c r="FN27" s="190">
        <v>705</v>
      </c>
      <c r="FO27" s="189">
        <v>2511</v>
      </c>
      <c r="FP27" s="188">
        <f t="shared" si="28"/>
        <v>5758</v>
      </c>
      <c r="FQ27" s="190">
        <v>705</v>
      </c>
      <c r="FR27" s="189">
        <v>2511</v>
      </c>
      <c r="FS27" s="188">
        <f t="shared" si="29"/>
        <v>5985</v>
      </c>
      <c r="FT27" s="190">
        <v>705</v>
      </c>
      <c r="FU27" s="189">
        <v>2511</v>
      </c>
      <c r="FV27" s="188">
        <f t="shared" si="30"/>
        <v>6212</v>
      </c>
      <c r="FW27" s="190">
        <v>705</v>
      </c>
      <c r="FX27" s="189">
        <v>2511</v>
      </c>
      <c r="FY27" s="188">
        <f t="shared" si="31"/>
        <v>6300</v>
      </c>
    </row>
    <row r="28" spans="1:181" s="182" customFormat="1" ht="13.5" customHeight="1">
      <c r="A28" s="194">
        <v>22</v>
      </c>
      <c r="B28" s="193">
        <v>179</v>
      </c>
      <c r="C28" s="189">
        <v>638</v>
      </c>
      <c r="D28" s="188">
        <f t="shared" si="0"/>
        <v>66</v>
      </c>
      <c r="E28" s="193">
        <v>179</v>
      </c>
      <c r="F28" s="189">
        <v>638</v>
      </c>
      <c r="G28" s="188">
        <f t="shared" si="1"/>
        <v>132</v>
      </c>
      <c r="H28" s="193">
        <v>179</v>
      </c>
      <c r="I28" s="189">
        <v>638</v>
      </c>
      <c r="J28" s="188">
        <f t="shared" si="2"/>
        <v>198</v>
      </c>
      <c r="K28" s="193">
        <v>179</v>
      </c>
      <c r="L28" s="189">
        <v>638</v>
      </c>
      <c r="M28" s="188">
        <f t="shared" si="3"/>
        <v>264</v>
      </c>
      <c r="N28" s="193">
        <v>179</v>
      </c>
      <c r="O28" s="189">
        <v>638</v>
      </c>
      <c r="P28" s="188">
        <f t="shared" si="4"/>
        <v>330</v>
      </c>
      <c r="Q28" s="193">
        <v>179</v>
      </c>
      <c r="R28" s="189">
        <v>638</v>
      </c>
      <c r="S28" s="188">
        <f t="shared" si="5"/>
        <v>383</v>
      </c>
      <c r="T28" s="193">
        <v>179</v>
      </c>
      <c r="U28" s="189">
        <v>638</v>
      </c>
      <c r="V28" s="188">
        <f t="shared" si="6"/>
        <v>436</v>
      </c>
      <c r="W28" s="193">
        <v>179</v>
      </c>
      <c r="X28" s="189">
        <v>638</v>
      </c>
      <c r="Y28" s="188">
        <v>488</v>
      </c>
      <c r="Z28" s="190">
        <v>202</v>
      </c>
      <c r="AA28" s="189">
        <v>720</v>
      </c>
      <c r="AB28" s="188">
        <v>552</v>
      </c>
      <c r="AC28" s="190">
        <v>218</v>
      </c>
      <c r="AD28" s="189">
        <v>775</v>
      </c>
      <c r="AE28" s="188">
        <v>594</v>
      </c>
      <c r="AF28" s="190">
        <v>255</v>
      </c>
      <c r="AG28" s="189">
        <v>910</v>
      </c>
      <c r="AH28" s="188">
        <v>697</v>
      </c>
      <c r="AI28" s="190">
        <v>266</v>
      </c>
      <c r="AJ28" s="189">
        <v>948</v>
      </c>
      <c r="AK28" s="188">
        <v>726</v>
      </c>
      <c r="AL28" s="190">
        <v>278</v>
      </c>
      <c r="AM28" s="189">
        <v>993</v>
      </c>
      <c r="AN28" s="188">
        <v>760</v>
      </c>
      <c r="AO28" s="190">
        <v>288</v>
      </c>
      <c r="AP28" s="189">
        <v>1027</v>
      </c>
      <c r="AQ28" s="188">
        <v>787</v>
      </c>
      <c r="AR28" s="190">
        <v>307</v>
      </c>
      <c r="AS28" s="189">
        <v>1094</v>
      </c>
      <c r="AT28" s="188">
        <v>838</v>
      </c>
      <c r="AU28" s="190">
        <v>322</v>
      </c>
      <c r="AV28" s="189">
        <v>1150</v>
      </c>
      <c r="AW28" s="188">
        <v>880</v>
      </c>
      <c r="AX28" s="190">
        <v>339</v>
      </c>
      <c r="AY28" s="189">
        <v>1207</v>
      </c>
      <c r="AZ28" s="188">
        <v>924</v>
      </c>
      <c r="BA28" s="190">
        <v>355</v>
      </c>
      <c r="BB28" s="189">
        <v>1264</v>
      </c>
      <c r="BC28" s="188">
        <v>968</v>
      </c>
      <c r="BD28" s="190">
        <v>373</v>
      </c>
      <c r="BE28" s="189">
        <v>1328</v>
      </c>
      <c r="BF28" s="188">
        <v>1016</v>
      </c>
      <c r="BG28" s="240">
        <v>384</v>
      </c>
      <c r="BH28" s="243">
        <v>1367</v>
      </c>
      <c r="BI28" s="244">
        <f t="shared" si="32"/>
        <v>1047.2</v>
      </c>
      <c r="BJ28" s="190">
        <v>387</v>
      </c>
      <c r="BK28" s="189">
        <v>1378</v>
      </c>
      <c r="BL28" s="188">
        <v>1056</v>
      </c>
      <c r="BM28" s="190">
        <v>407</v>
      </c>
      <c r="BN28" s="189">
        <v>1448</v>
      </c>
      <c r="BO28" s="188">
        <v>1109</v>
      </c>
      <c r="BP28" s="190">
        <v>426</v>
      </c>
      <c r="BQ28" s="189">
        <v>1517</v>
      </c>
      <c r="BR28" s="188">
        <v>1162</v>
      </c>
      <c r="BS28" s="190">
        <v>445</v>
      </c>
      <c r="BT28" s="189">
        <v>1586</v>
      </c>
      <c r="BU28" s="188">
        <v>1214</v>
      </c>
      <c r="BV28" s="190">
        <v>464</v>
      </c>
      <c r="BW28" s="189">
        <v>1654</v>
      </c>
      <c r="BX28" s="188">
        <v>1267</v>
      </c>
      <c r="BY28" s="190">
        <v>488</v>
      </c>
      <c r="BZ28" s="189">
        <v>1741</v>
      </c>
      <c r="CA28" s="188">
        <v>1333</v>
      </c>
      <c r="CB28" s="190">
        <v>513</v>
      </c>
      <c r="CC28" s="189">
        <v>1827</v>
      </c>
      <c r="CD28" s="188">
        <v>1399</v>
      </c>
      <c r="CE28" s="190">
        <v>537</v>
      </c>
      <c r="CF28" s="189">
        <v>1913</v>
      </c>
      <c r="CG28" s="188">
        <v>1465</v>
      </c>
      <c r="CH28" s="190">
        <v>561</v>
      </c>
      <c r="CI28" s="189">
        <v>1999</v>
      </c>
      <c r="CJ28" s="188">
        <v>1531</v>
      </c>
      <c r="CK28" s="190">
        <v>585</v>
      </c>
      <c r="CL28" s="189">
        <v>2085</v>
      </c>
      <c r="CM28" s="188">
        <v>1597</v>
      </c>
      <c r="CN28" s="190">
        <v>616</v>
      </c>
      <c r="CO28" s="189">
        <v>2195</v>
      </c>
      <c r="CP28" s="188">
        <v>1681</v>
      </c>
      <c r="CQ28" s="190">
        <v>647</v>
      </c>
      <c r="CR28" s="189">
        <v>2303</v>
      </c>
      <c r="CS28" s="188">
        <v>1764</v>
      </c>
      <c r="CT28" s="190">
        <v>678</v>
      </c>
      <c r="CU28" s="189">
        <v>2414</v>
      </c>
      <c r="CV28" s="188">
        <v>1848</v>
      </c>
      <c r="CW28" s="190">
        <v>708</v>
      </c>
      <c r="CX28" s="189">
        <v>2522</v>
      </c>
      <c r="CY28" s="188">
        <v>1932</v>
      </c>
      <c r="CZ28" s="190">
        <v>739</v>
      </c>
      <c r="DA28" s="189">
        <v>2631</v>
      </c>
      <c r="DB28" s="188">
        <v>2015</v>
      </c>
      <c r="DC28" s="190">
        <v>739</v>
      </c>
      <c r="DD28" s="189">
        <v>2631</v>
      </c>
      <c r="DE28" s="188">
        <f t="shared" si="7"/>
        <v>2121</v>
      </c>
      <c r="DF28" s="190">
        <v>739</v>
      </c>
      <c r="DG28" s="189">
        <v>2631</v>
      </c>
      <c r="DH28" s="188">
        <f t="shared" si="8"/>
        <v>2226</v>
      </c>
      <c r="DI28" s="190">
        <v>739</v>
      </c>
      <c r="DJ28" s="189">
        <v>2631</v>
      </c>
      <c r="DK28" s="188">
        <f t="shared" si="9"/>
        <v>2332</v>
      </c>
      <c r="DL28" s="190">
        <v>739</v>
      </c>
      <c r="DM28" s="189">
        <v>2631</v>
      </c>
      <c r="DN28" s="188">
        <f t="shared" si="10"/>
        <v>2438</v>
      </c>
      <c r="DO28" s="190">
        <v>739</v>
      </c>
      <c r="DP28" s="189">
        <v>2631</v>
      </c>
      <c r="DQ28" s="188">
        <f t="shared" si="11"/>
        <v>2543</v>
      </c>
      <c r="DR28" s="190">
        <v>739</v>
      </c>
      <c r="DS28" s="189">
        <v>2631</v>
      </c>
      <c r="DT28" s="188">
        <f t="shared" si="12"/>
        <v>2675</v>
      </c>
      <c r="DU28" s="190">
        <v>739</v>
      </c>
      <c r="DV28" s="189">
        <v>2631</v>
      </c>
      <c r="DW28" s="188">
        <f t="shared" si="13"/>
        <v>2807</v>
      </c>
      <c r="DX28" s="190">
        <v>739</v>
      </c>
      <c r="DY28" s="189">
        <v>2631</v>
      </c>
      <c r="DZ28" s="188">
        <f t="shared" si="14"/>
        <v>2939</v>
      </c>
      <c r="EA28" s="190">
        <v>739</v>
      </c>
      <c r="EB28" s="189">
        <v>2631</v>
      </c>
      <c r="EC28" s="188">
        <f t="shared" si="15"/>
        <v>3071</v>
      </c>
      <c r="ED28" s="190">
        <v>739</v>
      </c>
      <c r="EE28" s="189">
        <v>2631</v>
      </c>
      <c r="EF28" s="188">
        <f t="shared" si="16"/>
        <v>3203</v>
      </c>
      <c r="EG28" s="190">
        <v>739</v>
      </c>
      <c r="EH28" s="189">
        <v>2631</v>
      </c>
      <c r="EI28" s="188">
        <f t="shared" si="17"/>
        <v>3366</v>
      </c>
      <c r="EJ28" s="190">
        <v>739</v>
      </c>
      <c r="EK28" s="189">
        <v>2631</v>
      </c>
      <c r="EL28" s="188">
        <f t="shared" si="18"/>
        <v>3529</v>
      </c>
      <c r="EM28" s="190">
        <v>739</v>
      </c>
      <c r="EN28" s="189">
        <v>2631</v>
      </c>
      <c r="EO28" s="188">
        <f t="shared" si="19"/>
        <v>3692</v>
      </c>
      <c r="EP28" s="190">
        <v>739</v>
      </c>
      <c r="EQ28" s="189">
        <v>2631</v>
      </c>
      <c r="ER28" s="188">
        <f t="shared" si="20"/>
        <v>3854</v>
      </c>
      <c r="ES28" s="190">
        <v>739</v>
      </c>
      <c r="ET28" s="189">
        <v>2631</v>
      </c>
      <c r="EU28" s="188">
        <f t="shared" si="21"/>
        <v>4052</v>
      </c>
      <c r="EV28" s="190">
        <v>739</v>
      </c>
      <c r="EW28" s="189">
        <v>2631</v>
      </c>
      <c r="EX28" s="188">
        <f t="shared" si="22"/>
        <v>4250</v>
      </c>
      <c r="EY28" s="190">
        <v>739</v>
      </c>
      <c r="EZ28" s="189">
        <v>2631</v>
      </c>
      <c r="FA28" s="188">
        <f t="shared" si="23"/>
        <v>4448</v>
      </c>
      <c r="FB28" s="190">
        <v>739</v>
      </c>
      <c r="FC28" s="189">
        <v>2631</v>
      </c>
      <c r="FD28" s="188">
        <f t="shared" si="24"/>
        <v>5082</v>
      </c>
      <c r="FE28" s="190">
        <v>739</v>
      </c>
      <c r="FF28" s="189">
        <v>2631</v>
      </c>
      <c r="FG28" s="188">
        <f t="shared" si="25"/>
        <v>5320</v>
      </c>
      <c r="FH28" s="190">
        <v>739</v>
      </c>
      <c r="FI28" s="189">
        <v>2631</v>
      </c>
      <c r="FJ28" s="188">
        <f t="shared" si="26"/>
        <v>5557</v>
      </c>
      <c r="FK28" s="190">
        <v>739</v>
      </c>
      <c r="FL28" s="189">
        <v>2631</v>
      </c>
      <c r="FM28" s="188">
        <f t="shared" si="27"/>
        <v>5795</v>
      </c>
      <c r="FN28" s="190">
        <v>739</v>
      </c>
      <c r="FO28" s="189">
        <v>2631</v>
      </c>
      <c r="FP28" s="188">
        <f t="shared" si="28"/>
        <v>6032</v>
      </c>
      <c r="FQ28" s="190">
        <v>739</v>
      </c>
      <c r="FR28" s="189">
        <v>2631</v>
      </c>
      <c r="FS28" s="188">
        <f t="shared" si="29"/>
        <v>6270</v>
      </c>
      <c r="FT28" s="190">
        <v>739</v>
      </c>
      <c r="FU28" s="189">
        <v>2631</v>
      </c>
      <c r="FV28" s="188">
        <f t="shared" si="30"/>
        <v>6508</v>
      </c>
      <c r="FW28" s="190">
        <v>739</v>
      </c>
      <c r="FX28" s="189">
        <v>2631</v>
      </c>
      <c r="FY28" s="188">
        <f t="shared" si="31"/>
        <v>6600</v>
      </c>
    </row>
    <row r="29" spans="1:181" s="182" customFormat="1" ht="13.5" customHeight="1">
      <c r="A29" s="194">
        <v>23</v>
      </c>
      <c r="B29" s="193">
        <v>187</v>
      </c>
      <c r="C29" s="189">
        <v>667</v>
      </c>
      <c r="D29" s="188">
        <f t="shared" si="0"/>
        <v>69</v>
      </c>
      <c r="E29" s="193">
        <v>187</v>
      </c>
      <c r="F29" s="189">
        <v>667</v>
      </c>
      <c r="G29" s="188">
        <f t="shared" si="1"/>
        <v>138</v>
      </c>
      <c r="H29" s="193">
        <v>187</v>
      </c>
      <c r="I29" s="189">
        <v>667</v>
      </c>
      <c r="J29" s="188">
        <f t="shared" si="2"/>
        <v>207</v>
      </c>
      <c r="K29" s="193">
        <v>187</v>
      </c>
      <c r="L29" s="189">
        <v>667</v>
      </c>
      <c r="M29" s="188">
        <f t="shared" si="3"/>
        <v>276</v>
      </c>
      <c r="N29" s="193">
        <v>187</v>
      </c>
      <c r="O29" s="189">
        <v>667</v>
      </c>
      <c r="P29" s="188">
        <f t="shared" si="4"/>
        <v>345</v>
      </c>
      <c r="Q29" s="193">
        <v>187</v>
      </c>
      <c r="R29" s="189">
        <v>667</v>
      </c>
      <c r="S29" s="188">
        <f t="shared" si="5"/>
        <v>400</v>
      </c>
      <c r="T29" s="193">
        <v>187</v>
      </c>
      <c r="U29" s="189">
        <v>667</v>
      </c>
      <c r="V29" s="188">
        <f t="shared" si="6"/>
        <v>455</v>
      </c>
      <c r="W29" s="193">
        <v>187</v>
      </c>
      <c r="X29" s="189">
        <v>667</v>
      </c>
      <c r="Y29" s="188">
        <v>511</v>
      </c>
      <c r="Z29" s="190">
        <v>211</v>
      </c>
      <c r="AA29" s="189">
        <v>753</v>
      </c>
      <c r="AB29" s="188">
        <v>577</v>
      </c>
      <c r="AC29" s="190">
        <v>228</v>
      </c>
      <c r="AD29" s="189">
        <v>811</v>
      </c>
      <c r="AE29" s="188">
        <v>621</v>
      </c>
      <c r="AF29" s="190">
        <v>267</v>
      </c>
      <c r="AG29" s="189">
        <v>951</v>
      </c>
      <c r="AH29" s="188">
        <v>729</v>
      </c>
      <c r="AI29" s="190">
        <v>278</v>
      </c>
      <c r="AJ29" s="189">
        <v>992</v>
      </c>
      <c r="AK29" s="188">
        <v>759</v>
      </c>
      <c r="AL29" s="190">
        <v>291</v>
      </c>
      <c r="AM29" s="189">
        <v>1038</v>
      </c>
      <c r="AN29" s="188">
        <v>795</v>
      </c>
      <c r="AO29" s="190">
        <v>301</v>
      </c>
      <c r="AP29" s="189">
        <v>1074</v>
      </c>
      <c r="AQ29" s="188">
        <v>822</v>
      </c>
      <c r="AR29" s="190">
        <v>321</v>
      </c>
      <c r="AS29" s="189">
        <v>1144</v>
      </c>
      <c r="AT29" s="188">
        <v>876</v>
      </c>
      <c r="AU29" s="190">
        <v>338</v>
      </c>
      <c r="AV29" s="189">
        <v>1202</v>
      </c>
      <c r="AW29" s="188">
        <v>920</v>
      </c>
      <c r="AX29" s="190">
        <v>354</v>
      </c>
      <c r="AY29" s="189">
        <v>1262</v>
      </c>
      <c r="AZ29" s="188">
        <v>966</v>
      </c>
      <c r="BA29" s="190">
        <v>371</v>
      </c>
      <c r="BB29" s="189">
        <v>1322</v>
      </c>
      <c r="BC29" s="188">
        <v>1012</v>
      </c>
      <c r="BD29" s="190">
        <v>389</v>
      </c>
      <c r="BE29" s="189">
        <v>1387</v>
      </c>
      <c r="BF29" s="188">
        <v>1063</v>
      </c>
      <c r="BG29" s="240">
        <v>401</v>
      </c>
      <c r="BH29" s="243">
        <v>1430</v>
      </c>
      <c r="BI29" s="244">
        <f t="shared" si="32"/>
        <v>1094.8</v>
      </c>
      <c r="BJ29" s="190">
        <v>405</v>
      </c>
      <c r="BK29" s="189">
        <v>1442</v>
      </c>
      <c r="BL29" s="188">
        <v>1104</v>
      </c>
      <c r="BM29" s="190">
        <v>425</v>
      </c>
      <c r="BN29" s="189">
        <v>1513</v>
      </c>
      <c r="BO29" s="188">
        <v>1159</v>
      </c>
      <c r="BP29" s="190">
        <v>445</v>
      </c>
      <c r="BQ29" s="189">
        <v>1586</v>
      </c>
      <c r="BR29" s="188">
        <v>1214</v>
      </c>
      <c r="BS29" s="190">
        <v>465</v>
      </c>
      <c r="BT29" s="189">
        <v>1657</v>
      </c>
      <c r="BU29" s="188">
        <v>1270</v>
      </c>
      <c r="BV29" s="190">
        <v>486</v>
      </c>
      <c r="BW29" s="189">
        <v>1731</v>
      </c>
      <c r="BX29" s="188">
        <v>1325</v>
      </c>
      <c r="BY29" s="190">
        <v>511</v>
      </c>
      <c r="BZ29" s="189">
        <v>1821</v>
      </c>
      <c r="CA29" s="188">
        <v>1394</v>
      </c>
      <c r="CB29" s="190">
        <v>537</v>
      </c>
      <c r="CC29" s="189">
        <v>1911</v>
      </c>
      <c r="CD29" s="188">
        <v>1463</v>
      </c>
      <c r="CE29" s="190">
        <v>562</v>
      </c>
      <c r="CF29" s="189">
        <v>2000</v>
      </c>
      <c r="CG29" s="188">
        <v>1532</v>
      </c>
      <c r="CH29" s="190">
        <v>587</v>
      </c>
      <c r="CI29" s="189">
        <v>2091</v>
      </c>
      <c r="CJ29" s="188">
        <v>1601</v>
      </c>
      <c r="CK29" s="190">
        <v>613</v>
      </c>
      <c r="CL29" s="189">
        <v>2181</v>
      </c>
      <c r="CM29" s="188">
        <v>1670</v>
      </c>
      <c r="CN29" s="190">
        <v>645</v>
      </c>
      <c r="CO29" s="189">
        <v>2294</v>
      </c>
      <c r="CP29" s="188">
        <v>1757</v>
      </c>
      <c r="CQ29" s="190">
        <v>676</v>
      </c>
      <c r="CR29" s="189">
        <v>2409</v>
      </c>
      <c r="CS29" s="188">
        <v>1845</v>
      </c>
      <c r="CT29" s="190">
        <v>708</v>
      </c>
      <c r="CU29" s="189">
        <v>2522</v>
      </c>
      <c r="CV29" s="188">
        <v>1932</v>
      </c>
      <c r="CW29" s="190">
        <v>740</v>
      </c>
      <c r="CX29" s="189">
        <v>2637</v>
      </c>
      <c r="CY29" s="188">
        <v>2019</v>
      </c>
      <c r="CZ29" s="190">
        <v>772</v>
      </c>
      <c r="DA29" s="189">
        <v>2752</v>
      </c>
      <c r="DB29" s="188">
        <v>2107</v>
      </c>
      <c r="DC29" s="190">
        <v>772</v>
      </c>
      <c r="DD29" s="189">
        <v>2752</v>
      </c>
      <c r="DE29" s="188">
        <f t="shared" si="7"/>
        <v>2217</v>
      </c>
      <c r="DF29" s="190">
        <v>772</v>
      </c>
      <c r="DG29" s="189">
        <v>2752</v>
      </c>
      <c r="DH29" s="188">
        <f t="shared" si="8"/>
        <v>2328</v>
      </c>
      <c r="DI29" s="190">
        <v>772</v>
      </c>
      <c r="DJ29" s="189">
        <v>2752</v>
      </c>
      <c r="DK29" s="188">
        <f t="shared" si="9"/>
        <v>2438</v>
      </c>
      <c r="DL29" s="190">
        <v>772</v>
      </c>
      <c r="DM29" s="189">
        <v>2752</v>
      </c>
      <c r="DN29" s="188">
        <f t="shared" si="10"/>
        <v>2548</v>
      </c>
      <c r="DO29" s="190">
        <v>772</v>
      </c>
      <c r="DP29" s="189">
        <v>2752</v>
      </c>
      <c r="DQ29" s="188">
        <f t="shared" si="11"/>
        <v>2659</v>
      </c>
      <c r="DR29" s="190">
        <v>772</v>
      </c>
      <c r="DS29" s="189">
        <v>2752</v>
      </c>
      <c r="DT29" s="188">
        <f t="shared" si="12"/>
        <v>2797</v>
      </c>
      <c r="DU29" s="190">
        <v>772</v>
      </c>
      <c r="DV29" s="189">
        <v>2752</v>
      </c>
      <c r="DW29" s="188">
        <f t="shared" si="13"/>
        <v>2935</v>
      </c>
      <c r="DX29" s="190">
        <v>772</v>
      </c>
      <c r="DY29" s="189">
        <v>2752</v>
      </c>
      <c r="DZ29" s="188">
        <f t="shared" si="14"/>
        <v>3073</v>
      </c>
      <c r="EA29" s="190">
        <v>772</v>
      </c>
      <c r="EB29" s="189">
        <v>2752</v>
      </c>
      <c r="EC29" s="188">
        <f t="shared" si="15"/>
        <v>3211</v>
      </c>
      <c r="ED29" s="190">
        <v>772</v>
      </c>
      <c r="EE29" s="189">
        <v>2752</v>
      </c>
      <c r="EF29" s="188">
        <f t="shared" si="16"/>
        <v>3349</v>
      </c>
      <c r="EG29" s="190">
        <v>772</v>
      </c>
      <c r="EH29" s="189">
        <v>2752</v>
      </c>
      <c r="EI29" s="188">
        <f t="shared" si="17"/>
        <v>3519</v>
      </c>
      <c r="EJ29" s="190">
        <v>772</v>
      </c>
      <c r="EK29" s="189">
        <v>2752</v>
      </c>
      <c r="EL29" s="188">
        <f t="shared" si="18"/>
        <v>3689</v>
      </c>
      <c r="EM29" s="190">
        <v>772</v>
      </c>
      <c r="EN29" s="189">
        <v>2752</v>
      </c>
      <c r="EO29" s="188">
        <f t="shared" si="19"/>
        <v>3859</v>
      </c>
      <c r="EP29" s="190">
        <v>772</v>
      </c>
      <c r="EQ29" s="189">
        <v>2752</v>
      </c>
      <c r="ER29" s="188">
        <f t="shared" si="20"/>
        <v>4030</v>
      </c>
      <c r="ES29" s="190">
        <v>772</v>
      </c>
      <c r="ET29" s="189">
        <v>2752</v>
      </c>
      <c r="EU29" s="188">
        <f t="shared" si="21"/>
        <v>4237</v>
      </c>
      <c r="EV29" s="190">
        <v>772</v>
      </c>
      <c r="EW29" s="189">
        <v>2752</v>
      </c>
      <c r="EX29" s="188">
        <f t="shared" si="22"/>
        <v>4444</v>
      </c>
      <c r="EY29" s="190">
        <v>772</v>
      </c>
      <c r="EZ29" s="189">
        <v>2752</v>
      </c>
      <c r="FA29" s="188">
        <f t="shared" si="23"/>
        <v>4651</v>
      </c>
      <c r="FB29" s="190">
        <v>772</v>
      </c>
      <c r="FC29" s="189">
        <v>2752</v>
      </c>
      <c r="FD29" s="188">
        <f t="shared" si="24"/>
        <v>5313</v>
      </c>
      <c r="FE29" s="190">
        <v>772</v>
      </c>
      <c r="FF29" s="189">
        <v>2752</v>
      </c>
      <c r="FG29" s="188">
        <f t="shared" si="25"/>
        <v>5561</v>
      </c>
      <c r="FH29" s="190">
        <v>772</v>
      </c>
      <c r="FI29" s="189">
        <v>2752</v>
      </c>
      <c r="FJ29" s="188">
        <f t="shared" si="26"/>
        <v>5810</v>
      </c>
      <c r="FK29" s="190">
        <v>772</v>
      </c>
      <c r="FL29" s="189">
        <v>2752</v>
      </c>
      <c r="FM29" s="188">
        <f t="shared" si="27"/>
        <v>6058</v>
      </c>
      <c r="FN29" s="190">
        <v>772</v>
      </c>
      <c r="FO29" s="189">
        <v>2752</v>
      </c>
      <c r="FP29" s="188">
        <f t="shared" si="28"/>
        <v>6307</v>
      </c>
      <c r="FQ29" s="190">
        <v>772</v>
      </c>
      <c r="FR29" s="189">
        <v>2752</v>
      </c>
      <c r="FS29" s="188">
        <f t="shared" si="29"/>
        <v>6555</v>
      </c>
      <c r="FT29" s="190">
        <v>772</v>
      </c>
      <c r="FU29" s="189">
        <v>2752</v>
      </c>
      <c r="FV29" s="188">
        <f t="shared" si="30"/>
        <v>6803</v>
      </c>
      <c r="FW29" s="190">
        <v>772</v>
      </c>
      <c r="FX29" s="189">
        <v>2752</v>
      </c>
      <c r="FY29" s="188">
        <f t="shared" si="31"/>
        <v>6900</v>
      </c>
    </row>
    <row r="30" spans="1:181" s="182" customFormat="1" ht="13.5" customHeight="1">
      <c r="A30" s="194">
        <v>24</v>
      </c>
      <c r="B30" s="193">
        <v>196</v>
      </c>
      <c r="C30" s="189">
        <v>696</v>
      </c>
      <c r="D30" s="188">
        <f t="shared" si="0"/>
        <v>72</v>
      </c>
      <c r="E30" s="193">
        <v>196</v>
      </c>
      <c r="F30" s="189">
        <v>696</v>
      </c>
      <c r="G30" s="188">
        <f t="shared" si="1"/>
        <v>144</v>
      </c>
      <c r="H30" s="193">
        <v>196</v>
      </c>
      <c r="I30" s="189">
        <v>696</v>
      </c>
      <c r="J30" s="188">
        <f t="shared" si="2"/>
        <v>216</v>
      </c>
      <c r="K30" s="193">
        <v>196</v>
      </c>
      <c r="L30" s="189">
        <v>696</v>
      </c>
      <c r="M30" s="188">
        <f t="shared" si="3"/>
        <v>288</v>
      </c>
      <c r="N30" s="193">
        <v>196</v>
      </c>
      <c r="O30" s="189">
        <v>696</v>
      </c>
      <c r="P30" s="188">
        <f t="shared" si="4"/>
        <v>360</v>
      </c>
      <c r="Q30" s="193">
        <v>196</v>
      </c>
      <c r="R30" s="189">
        <v>696</v>
      </c>
      <c r="S30" s="188">
        <f t="shared" si="5"/>
        <v>418</v>
      </c>
      <c r="T30" s="193">
        <v>196</v>
      </c>
      <c r="U30" s="189">
        <v>696</v>
      </c>
      <c r="V30" s="188">
        <f t="shared" si="6"/>
        <v>475</v>
      </c>
      <c r="W30" s="193">
        <v>196</v>
      </c>
      <c r="X30" s="189">
        <v>696</v>
      </c>
      <c r="Y30" s="188">
        <v>533</v>
      </c>
      <c r="Z30" s="190">
        <v>221</v>
      </c>
      <c r="AA30" s="189">
        <v>786</v>
      </c>
      <c r="AB30" s="188">
        <v>602</v>
      </c>
      <c r="AC30" s="190">
        <v>238</v>
      </c>
      <c r="AD30" s="189">
        <v>847</v>
      </c>
      <c r="AE30" s="188">
        <v>648</v>
      </c>
      <c r="AF30" s="190">
        <v>278</v>
      </c>
      <c r="AG30" s="189">
        <v>993</v>
      </c>
      <c r="AH30" s="188">
        <v>760</v>
      </c>
      <c r="AI30" s="190">
        <v>290</v>
      </c>
      <c r="AJ30" s="189">
        <v>1034</v>
      </c>
      <c r="AK30" s="188">
        <v>792</v>
      </c>
      <c r="AL30" s="190">
        <v>304</v>
      </c>
      <c r="AM30" s="189">
        <v>1083</v>
      </c>
      <c r="AN30" s="188">
        <v>829</v>
      </c>
      <c r="AO30" s="190">
        <v>315</v>
      </c>
      <c r="AP30" s="189">
        <v>1121</v>
      </c>
      <c r="AQ30" s="188">
        <v>858</v>
      </c>
      <c r="AR30" s="190">
        <v>335</v>
      </c>
      <c r="AS30" s="189">
        <v>1195</v>
      </c>
      <c r="AT30" s="188">
        <v>914</v>
      </c>
      <c r="AU30" s="190">
        <v>352</v>
      </c>
      <c r="AV30" s="189">
        <v>1254</v>
      </c>
      <c r="AW30" s="188">
        <v>960</v>
      </c>
      <c r="AX30" s="190">
        <v>370</v>
      </c>
      <c r="AY30" s="189">
        <v>1317</v>
      </c>
      <c r="AZ30" s="188">
        <v>1008</v>
      </c>
      <c r="BA30" s="190">
        <v>387</v>
      </c>
      <c r="BB30" s="189">
        <v>1378</v>
      </c>
      <c r="BC30" s="188">
        <v>1056</v>
      </c>
      <c r="BD30" s="190">
        <v>407</v>
      </c>
      <c r="BE30" s="189">
        <v>1448</v>
      </c>
      <c r="BF30" s="188">
        <v>1109</v>
      </c>
      <c r="BG30" s="240">
        <v>419</v>
      </c>
      <c r="BH30" s="243">
        <v>1492</v>
      </c>
      <c r="BI30" s="244">
        <f t="shared" si="32"/>
        <v>1142.4</v>
      </c>
      <c r="BJ30" s="190">
        <v>422</v>
      </c>
      <c r="BK30" s="189">
        <v>1504</v>
      </c>
      <c r="BL30" s="188">
        <v>1152</v>
      </c>
      <c r="BM30" s="190">
        <v>443</v>
      </c>
      <c r="BN30" s="189">
        <v>1579</v>
      </c>
      <c r="BO30" s="188">
        <v>1210</v>
      </c>
      <c r="BP30" s="190">
        <v>464</v>
      </c>
      <c r="BQ30" s="189">
        <v>1654</v>
      </c>
      <c r="BR30" s="188">
        <v>1267</v>
      </c>
      <c r="BS30" s="190">
        <v>486</v>
      </c>
      <c r="BT30" s="189">
        <v>1731</v>
      </c>
      <c r="BU30" s="188">
        <v>1325</v>
      </c>
      <c r="BV30" s="190">
        <v>507</v>
      </c>
      <c r="BW30" s="189">
        <v>1805</v>
      </c>
      <c r="BX30" s="188">
        <v>1382</v>
      </c>
      <c r="BY30" s="190">
        <v>533</v>
      </c>
      <c r="BZ30" s="189">
        <v>1900</v>
      </c>
      <c r="CA30" s="188">
        <v>1454</v>
      </c>
      <c r="CB30" s="190">
        <v>560</v>
      </c>
      <c r="CC30" s="189">
        <v>1993</v>
      </c>
      <c r="CD30" s="188">
        <v>1526</v>
      </c>
      <c r="CE30" s="190">
        <v>586</v>
      </c>
      <c r="CF30" s="189">
        <v>2087</v>
      </c>
      <c r="CG30" s="188">
        <v>1598</v>
      </c>
      <c r="CH30" s="190">
        <v>613</v>
      </c>
      <c r="CI30" s="189">
        <v>2182</v>
      </c>
      <c r="CJ30" s="188">
        <v>1670</v>
      </c>
      <c r="CK30" s="190">
        <v>639</v>
      </c>
      <c r="CL30" s="189">
        <v>2275</v>
      </c>
      <c r="CM30" s="188">
        <v>1742</v>
      </c>
      <c r="CN30" s="190">
        <v>672</v>
      </c>
      <c r="CO30" s="189">
        <v>2395</v>
      </c>
      <c r="CP30" s="188">
        <v>1834</v>
      </c>
      <c r="CQ30" s="190">
        <v>706</v>
      </c>
      <c r="CR30" s="189">
        <v>2514</v>
      </c>
      <c r="CS30" s="188">
        <v>1925</v>
      </c>
      <c r="CT30" s="190">
        <v>739</v>
      </c>
      <c r="CU30" s="189">
        <v>2632</v>
      </c>
      <c r="CV30" s="188">
        <v>2016</v>
      </c>
      <c r="CW30" s="190">
        <v>772</v>
      </c>
      <c r="CX30" s="189">
        <v>2752</v>
      </c>
      <c r="CY30" s="188">
        <v>2107</v>
      </c>
      <c r="CZ30" s="190">
        <v>806</v>
      </c>
      <c r="DA30" s="189">
        <v>2870</v>
      </c>
      <c r="DB30" s="188">
        <v>2198</v>
      </c>
      <c r="DC30" s="190">
        <v>806</v>
      </c>
      <c r="DD30" s="189">
        <v>2870</v>
      </c>
      <c r="DE30" s="188">
        <f t="shared" si="7"/>
        <v>2314</v>
      </c>
      <c r="DF30" s="190">
        <v>806</v>
      </c>
      <c r="DG30" s="189">
        <v>2870</v>
      </c>
      <c r="DH30" s="188">
        <f t="shared" si="8"/>
        <v>2429</v>
      </c>
      <c r="DI30" s="190">
        <v>806</v>
      </c>
      <c r="DJ30" s="189">
        <v>2870</v>
      </c>
      <c r="DK30" s="188">
        <f t="shared" si="9"/>
        <v>2544</v>
      </c>
      <c r="DL30" s="190">
        <v>806</v>
      </c>
      <c r="DM30" s="189">
        <v>2870</v>
      </c>
      <c r="DN30" s="188">
        <f t="shared" si="10"/>
        <v>2659</v>
      </c>
      <c r="DO30" s="190">
        <v>806</v>
      </c>
      <c r="DP30" s="189">
        <v>2870</v>
      </c>
      <c r="DQ30" s="188">
        <f t="shared" si="11"/>
        <v>2774</v>
      </c>
      <c r="DR30" s="190">
        <v>806</v>
      </c>
      <c r="DS30" s="189">
        <v>2870</v>
      </c>
      <c r="DT30" s="188">
        <f t="shared" si="12"/>
        <v>2918</v>
      </c>
      <c r="DU30" s="190">
        <v>806</v>
      </c>
      <c r="DV30" s="189">
        <v>2870</v>
      </c>
      <c r="DW30" s="188">
        <f t="shared" si="13"/>
        <v>3062</v>
      </c>
      <c r="DX30" s="190">
        <v>806</v>
      </c>
      <c r="DY30" s="189">
        <v>2870</v>
      </c>
      <c r="DZ30" s="188">
        <f t="shared" si="14"/>
        <v>3206</v>
      </c>
      <c r="EA30" s="190">
        <v>806</v>
      </c>
      <c r="EB30" s="189">
        <v>2870</v>
      </c>
      <c r="EC30" s="188">
        <f t="shared" si="15"/>
        <v>3350</v>
      </c>
      <c r="ED30" s="190">
        <v>806</v>
      </c>
      <c r="EE30" s="189">
        <v>2870</v>
      </c>
      <c r="EF30" s="188">
        <f t="shared" si="16"/>
        <v>3494</v>
      </c>
      <c r="EG30" s="190">
        <v>806</v>
      </c>
      <c r="EH30" s="189">
        <v>2870</v>
      </c>
      <c r="EI30" s="188">
        <f t="shared" si="17"/>
        <v>3672</v>
      </c>
      <c r="EJ30" s="190">
        <v>806</v>
      </c>
      <c r="EK30" s="189">
        <v>2870</v>
      </c>
      <c r="EL30" s="188">
        <f t="shared" si="18"/>
        <v>3850</v>
      </c>
      <c r="EM30" s="190">
        <v>806</v>
      </c>
      <c r="EN30" s="189">
        <v>2870</v>
      </c>
      <c r="EO30" s="188">
        <f t="shared" si="19"/>
        <v>4027</v>
      </c>
      <c r="EP30" s="190">
        <v>806</v>
      </c>
      <c r="EQ30" s="189">
        <v>2870</v>
      </c>
      <c r="ER30" s="188">
        <f t="shared" si="20"/>
        <v>4205</v>
      </c>
      <c r="ES30" s="190">
        <v>806</v>
      </c>
      <c r="ET30" s="189">
        <v>2870</v>
      </c>
      <c r="EU30" s="188">
        <f t="shared" si="21"/>
        <v>4421</v>
      </c>
      <c r="EV30" s="190">
        <v>806</v>
      </c>
      <c r="EW30" s="189">
        <v>2870</v>
      </c>
      <c r="EX30" s="188">
        <f t="shared" si="22"/>
        <v>4637</v>
      </c>
      <c r="EY30" s="190">
        <v>806</v>
      </c>
      <c r="EZ30" s="189">
        <v>2870</v>
      </c>
      <c r="FA30" s="188">
        <f t="shared" si="23"/>
        <v>4853</v>
      </c>
      <c r="FB30" s="190">
        <v>806</v>
      </c>
      <c r="FC30" s="189">
        <v>2870</v>
      </c>
      <c r="FD30" s="188">
        <f t="shared" si="24"/>
        <v>5544</v>
      </c>
      <c r="FE30" s="190">
        <v>806</v>
      </c>
      <c r="FF30" s="189">
        <v>2870</v>
      </c>
      <c r="FG30" s="188">
        <f t="shared" si="25"/>
        <v>5803</v>
      </c>
      <c r="FH30" s="190">
        <v>806</v>
      </c>
      <c r="FI30" s="189">
        <v>2870</v>
      </c>
      <c r="FJ30" s="188">
        <f t="shared" si="26"/>
        <v>6062</v>
      </c>
      <c r="FK30" s="190">
        <v>806</v>
      </c>
      <c r="FL30" s="189">
        <v>2870</v>
      </c>
      <c r="FM30" s="188">
        <f t="shared" si="27"/>
        <v>6322</v>
      </c>
      <c r="FN30" s="190">
        <v>806</v>
      </c>
      <c r="FO30" s="189">
        <v>2870</v>
      </c>
      <c r="FP30" s="188">
        <f t="shared" si="28"/>
        <v>6581</v>
      </c>
      <c r="FQ30" s="190">
        <v>806</v>
      </c>
      <c r="FR30" s="189">
        <v>2870</v>
      </c>
      <c r="FS30" s="188">
        <f t="shared" si="29"/>
        <v>6840</v>
      </c>
      <c r="FT30" s="190">
        <v>806</v>
      </c>
      <c r="FU30" s="189">
        <v>2870</v>
      </c>
      <c r="FV30" s="188">
        <f t="shared" si="30"/>
        <v>7099</v>
      </c>
      <c r="FW30" s="190">
        <v>806</v>
      </c>
      <c r="FX30" s="189">
        <v>2870</v>
      </c>
      <c r="FY30" s="188">
        <f t="shared" si="31"/>
        <v>7200</v>
      </c>
    </row>
    <row r="31" spans="1:181" s="182" customFormat="1" ht="13.5" customHeight="1">
      <c r="A31" s="194">
        <v>25</v>
      </c>
      <c r="B31" s="193">
        <v>204</v>
      </c>
      <c r="C31" s="189">
        <v>725</v>
      </c>
      <c r="D31" s="188">
        <f t="shared" si="0"/>
        <v>75</v>
      </c>
      <c r="E31" s="193">
        <v>204</v>
      </c>
      <c r="F31" s="189">
        <v>725</v>
      </c>
      <c r="G31" s="188">
        <f t="shared" si="1"/>
        <v>150</v>
      </c>
      <c r="H31" s="193">
        <v>204</v>
      </c>
      <c r="I31" s="189">
        <v>725</v>
      </c>
      <c r="J31" s="188">
        <f t="shared" si="2"/>
        <v>225</v>
      </c>
      <c r="K31" s="193">
        <v>204</v>
      </c>
      <c r="L31" s="189">
        <v>725</v>
      </c>
      <c r="M31" s="188">
        <f t="shared" si="3"/>
        <v>300</v>
      </c>
      <c r="N31" s="193">
        <v>204</v>
      </c>
      <c r="O31" s="189">
        <v>725</v>
      </c>
      <c r="P31" s="188">
        <f t="shared" si="4"/>
        <v>375</v>
      </c>
      <c r="Q31" s="193">
        <v>204</v>
      </c>
      <c r="R31" s="189">
        <v>725</v>
      </c>
      <c r="S31" s="188">
        <f t="shared" si="5"/>
        <v>435</v>
      </c>
      <c r="T31" s="193">
        <v>204</v>
      </c>
      <c r="U31" s="189">
        <v>725</v>
      </c>
      <c r="V31" s="188">
        <f t="shared" si="6"/>
        <v>495</v>
      </c>
      <c r="W31" s="193">
        <v>204</v>
      </c>
      <c r="X31" s="189">
        <v>725</v>
      </c>
      <c r="Y31" s="188">
        <v>555</v>
      </c>
      <c r="Z31" s="190">
        <v>230</v>
      </c>
      <c r="AA31" s="189">
        <v>819</v>
      </c>
      <c r="AB31" s="188">
        <v>627</v>
      </c>
      <c r="AC31" s="190">
        <v>248</v>
      </c>
      <c r="AD31" s="189">
        <v>882</v>
      </c>
      <c r="AE31" s="188">
        <v>675</v>
      </c>
      <c r="AF31" s="190">
        <v>290</v>
      </c>
      <c r="AG31" s="189">
        <v>1034</v>
      </c>
      <c r="AH31" s="188">
        <v>792</v>
      </c>
      <c r="AI31" s="190">
        <v>303</v>
      </c>
      <c r="AJ31" s="189">
        <v>1077</v>
      </c>
      <c r="AK31" s="188">
        <v>825</v>
      </c>
      <c r="AL31" s="190">
        <v>317</v>
      </c>
      <c r="AM31" s="189">
        <v>1129</v>
      </c>
      <c r="AN31" s="188">
        <v>864</v>
      </c>
      <c r="AO31" s="190">
        <v>328</v>
      </c>
      <c r="AP31" s="189">
        <v>1167</v>
      </c>
      <c r="AQ31" s="188">
        <v>894</v>
      </c>
      <c r="AR31" s="190">
        <v>349</v>
      </c>
      <c r="AS31" s="189">
        <v>1243</v>
      </c>
      <c r="AT31" s="188">
        <v>952</v>
      </c>
      <c r="AU31" s="190">
        <v>366</v>
      </c>
      <c r="AV31" s="189">
        <v>1306</v>
      </c>
      <c r="AW31" s="188">
        <v>1000</v>
      </c>
      <c r="AX31" s="190">
        <v>385</v>
      </c>
      <c r="AY31" s="189">
        <v>1372</v>
      </c>
      <c r="AZ31" s="188">
        <v>1050</v>
      </c>
      <c r="BA31" s="190">
        <v>404</v>
      </c>
      <c r="BB31" s="189">
        <v>1436</v>
      </c>
      <c r="BC31" s="188">
        <v>1100</v>
      </c>
      <c r="BD31" s="190">
        <v>424</v>
      </c>
      <c r="BE31" s="189">
        <v>1509</v>
      </c>
      <c r="BF31" s="188">
        <v>1155</v>
      </c>
      <c r="BG31" s="240">
        <v>437</v>
      </c>
      <c r="BH31" s="243">
        <v>1554</v>
      </c>
      <c r="BI31" s="244">
        <f t="shared" si="32"/>
        <v>1190</v>
      </c>
      <c r="BJ31" s="190">
        <v>440</v>
      </c>
      <c r="BK31" s="189">
        <v>1567</v>
      </c>
      <c r="BL31" s="188">
        <v>1200</v>
      </c>
      <c r="BM31" s="190">
        <v>462</v>
      </c>
      <c r="BN31" s="189">
        <v>1645</v>
      </c>
      <c r="BO31" s="188">
        <v>1260</v>
      </c>
      <c r="BP31" s="190">
        <v>484</v>
      </c>
      <c r="BQ31" s="189">
        <v>1724</v>
      </c>
      <c r="BR31" s="188">
        <v>1320</v>
      </c>
      <c r="BS31" s="190">
        <v>506</v>
      </c>
      <c r="BT31" s="189">
        <v>1802</v>
      </c>
      <c r="BU31" s="188">
        <v>1380</v>
      </c>
      <c r="BV31" s="190">
        <v>528</v>
      </c>
      <c r="BW31" s="189">
        <v>1880</v>
      </c>
      <c r="BX31" s="188">
        <v>1440</v>
      </c>
      <c r="BY31" s="190">
        <v>556</v>
      </c>
      <c r="BZ31" s="189">
        <v>1979</v>
      </c>
      <c r="CA31" s="188">
        <v>1515</v>
      </c>
      <c r="CB31" s="190">
        <v>583</v>
      </c>
      <c r="CC31" s="189">
        <v>2077</v>
      </c>
      <c r="CD31" s="188">
        <v>1590</v>
      </c>
      <c r="CE31" s="190">
        <v>611</v>
      </c>
      <c r="CF31" s="189">
        <v>2175</v>
      </c>
      <c r="CG31" s="188">
        <v>1665</v>
      </c>
      <c r="CH31" s="190">
        <v>638</v>
      </c>
      <c r="CI31" s="189">
        <v>2272</v>
      </c>
      <c r="CJ31" s="188">
        <v>1740</v>
      </c>
      <c r="CK31" s="190">
        <v>666</v>
      </c>
      <c r="CL31" s="189">
        <v>2371</v>
      </c>
      <c r="CM31" s="188">
        <v>1815</v>
      </c>
      <c r="CN31" s="190">
        <v>701</v>
      </c>
      <c r="CO31" s="189">
        <v>2494</v>
      </c>
      <c r="CP31" s="188">
        <v>1910</v>
      </c>
      <c r="CQ31" s="190">
        <v>735</v>
      </c>
      <c r="CR31" s="189">
        <v>2618</v>
      </c>
      <c r="CS31" s="188">
        <v>2005</v>
      </c>
      <c r="CT31" s="190">
        <v>770</v>
      </c>
      <c r="CU31" s="189">
        <v>2743</v>
      </c>
      <c r="CV31" s="188">
        <v>2100</v>
      </c>
      <c r="CW31" s="190">
        <v>805</v>
      </c>
      <c r="CX31" s="189">
        <v>2866</v>
      </c>
      <c r="CY31" s="188">
        <v>2195</v>
      </c>
      <c r="CZ31" s="190">
        <v>839</v>
      </c>
      <c r="DA31" s="189">
        <v>2991</v>
      </c>
      <c r="DB31" s="188">
        <v>2290</v>
      </c>
      <c r="DC31" s="190">
        <v>839</v>
      </c>
      <c r="DD31" s="189">
        <v>2991</v>
      </c>
      <c r="DE31" s="188">
        <f t="shared" si="7"/>
        <v>2410</v>
      </c>
      <c r="DF31" s="190">
        <v>839</v>
      </c>
      <c r="DG31" s="189">
        <v>2991</v>
      </c>
      <c r="DH31" s="188">
        <f t="shared" si="8"/>
        <v>2530</v>
      </c>
      <c r="DI31" s="190">
        <v>839</v>
      </c>
      <c r="DJ31" s="189">
        <v>2991</v>
      </c>
      <c r="DK31" s="188">
        <f t="shared" si="9"/>
        <v>2650</v>
      </c>
      <c r="DL31" s="190">
        <v>839</v>
      </c>
      <c r="DM31" s="189">
        <v>2991</v>
      </c>
      <c r="DN31" s="188">
        <f t="shared" si="10"/>
        <v>2770</v>
      </c>
      <c r="DO31" s="190">
        <v>839</v>
      </c>
      <c r="DP31" s="189">
        <v>2991</v>
      </c>
      <c r="DQ31" s="188">
        <f t="shared" si="11"/>
        <v>2890</v>
      </c>
      <c r="DR31" s="190">
        <v>839</v>
      </c>
      <c r="DS31" s="189">
        <v>2991</v>
      </c>
      <c r="DT31" s="188">
        <f t="shared" si="12"/>
        <v>3040</v>
      </c>
      <c r="DU31" s="190">
        <v>839</v>
      </c>
      <c r="DV31" s="189">
        <v>2991</v>
      </c>
      <c r="DW31" s="188">
        <f t="shared" si="13"/>
        <v>3190</v>
      </c>
      <c r="DX31" s="190">
        <v>839</v>
      </c>
      <c r="DY31" s="189">
        <v>2991</v>
      </c>
      <c r="DZ31" s="188">
        <f t="shared" si="14"/>
        <v>3340</v>
      </c>
      <c r="EA31" s="190">
        <v>839</v>
      </c>
      <c r="EB31" s="189">
        <v>2991</v>
      </c>
      <c r="EC31" s="188">
        <f t="shared" si="15"/>
        <v>3490</v>
      </c>
      <c r="ED31" s="190">
        <v>839</v>
      </c>
      <c r="EE31" s="189">
        <v>2991</v>
      </c>
      <c r="EF31" s="188">
        <f t="shared" si="16"/>
        <v>3640</v>
      </c>
      <c r="EG31" s="190">
        <v>839</v>
      </c>
      <c r="EH31" s="189">
        <v>2991</v>
      </c>
      <c r="EI31" s="188">
        <f t="shared" si="17"/>
        <v>3825</v>
      </c>
      <c r="EJ31" s="190">
        <v>839</v>
      </c>
      <c r="EK31" s="189">
        <v>2991</v>
      </c>
      <c r="EL31" s="188">
        <f t="shared" si="18"/>
        <v>4010</v>
      </c>
      <c r="EM31" s="190">
        <v>839</v>
      </c>
      <c r="EN31" s="189">
        <v>2991</v>
      </c>
      <c r="EO31" s="188">
        <f t="shared" si="19"/>
        <v>4195</v>
      </c>
      <c r="EP31" s="190">
        <v>839</v>
      </c>
      <c r="EQ31" s="189">
        <v>2991</v>
      </c>
      <c r="ER31" s="188">
        <f t="shared" si="20"/>
        <v>4380</v>
      </c>
      <c r="ES31" s="190">
        <v>839</v>
      </c>
      <c r="ET31" s="189">
        <v>2991</v>
      </c>
      <c r="EU31" s="188">
        <f t="shared" si="21"/>
        <v>4605</v>
      </c>
      <c r="EV31" s="190">
        <v>839</v>
      </c>
      <c r="EW31" s="189">
        <v>2991</v>
      </c>
      <c r="EX31" s="188">
        <f t="shared" si="22"/>
        <v>4830</v>
      </c>
      <c r="EY31" s="190">
        <v>839</v>
      </c>
      <c r="EZ31" s="189">
        <v>2991</v>
      </c>
      <c r="FA31" s="188">
        <f t="shared" si="23"/>
        <v>5055</v>
      </c>
      <c r="FB31" s="190">
        <v>839</v>
      </c>
      <c r="FC31" s="189">
        <v>2991</v>
      </c>
      <c r="FD31" s="188">
        <f t="shared" si="24"/>
        <v>5775</v>
      </c>
      <c r="FE31" s="190">
        <v>839</v>
      </c>
      <c r="FF31" s="189">
        <v>2991</v>
      </c>
      <c r="FG31" s="188">
        <f t="shared" si="25"/>
        <v>6045</v>
      </c>
      <c r="FH31" s="190">
        <v>839</v>
      </c>
      <c r="FI31" s="189">
        <v>2991</v>
      </c>
      <c r="FJ31" s="188">
        <f t="shared" si="26"/>
        <v>6315</v>
      </c>
      <c r="FK31" s="190">
        <v>839</v>
      </c>
      <c r="FL31" s="189">
        <v>2991</v>
      </c>
      <c r="FM31" s="188">
        <f t="shared" si="27"/>
        <v>6585</v>
      </c>
      <c r="FN31" s="190">
        <v>839</v>
      </c>
      <c r="FO31" s="189">
        <v>2991</v>
      </c>
      <c r="FP31" s="188">
        <f t="shared" si="28"/>
        <v>6855</v>
      </c>
      <c r="FQ31" s="190">
        <v>839</v>
      </c>
      <c r="FR31" s="189">
        <v>2991</v>
      </c>
      <c r="FS31" s="188">
        <f t="shared" si="29"/>
        <v>7125</v>
      </c>
      <c r="FT31" s="190">
        <v>839</v>
      </c>
      <c r="FU31" s="189">
        <v>2991</v>
      </c>
      <c r="FV31" s="188">
        <f t="shared" si="30"/>
        <v>7395</v>
      </c>
      <c r="FW31" s="190">
        <v>839</v>
      </c>
      <c r="FX31" s="189">
        <v>2991</v>
      </c>
      <c r="FY31" s="188">
        <f t="shared" si="31"/>
        <v>7500</v>
      </c>
    </row>
    <row r="32" spans="1:181" s="182" customFormat="1" ht="13.5" customHeight="1">
      <c r="A32" s="194">
        <v>26</v>
      </c>
      <c r="B32" s="193">
        <v>211</v>
      </c>
      <c r="C32" s="189">
        <v>753</v>
      </c>
      <c r="D32" s="188">
        <f t="shared" si="0"/>
        <v>78</v>
      </c>
      <c r="E32" s="193">
        <v>211</v>
      </c>
      <c r="F32" s="189">
        <v>753</v>
      </c>
      <c r="G32" s="188">
        <f t="shared" si="1"/>
        <v>156</v>
      </c>
      <c r="H32" s="193">
        <v>211</v>
      </c>
      <c r="I32" s="189">
        <v>753</v>
      </c>
      <c r="J32" s="188">
        <f t="shared" si="2"/>
        <v>234</v>
      </c>
      <c r="K32" s="193">
        <v>211</v>
      </c>
      <c r="L32" s="189">
        <v>753</v>
      </c>
      <c r="M32" s="188">
        <f t="shared" si="3"/>
        <v>312</v>
      </c>
      <c r="N32" s="193">
        <v>211</v>
      </c>
      <c r="O32" s="189">
        <v>753</v>
      </c>
      <c r="P32" s="188">
        <f t="shared" si="4"/>
        <v>390</v>
      </c>
      <c r="Q32" s="193">
        <v>211</v>
      </c>
      <c r="R32" s="189">
        <v>753</v>
      </c>
      <c r="S32" s="188">
        <f t="shared" si="5"/>
        <v>452</v>
      </c>
      <c r="T32" s="193">
        <v>211</v>
      </c>
      <c r="U32" s="189">
        <v>753</v>
      </c>
      <c r="V32" s="188">
        <f t="shared" si="6"/>
        <v>515</v>
      </c>
      <c r="W32" s="193">
        <v>211</v>
      </c>
      <c r="X32" s="189">
        <v>753</v>
      </c>
      <c r="Y32" s="188">
        <v>577</v>
      </c>
      <c r="Z32" s="190">
        <v>239</v>
      </c>
      <c r="AA32" s="189">
        <v>852</v>
      </c>
      <c r="AB32" s="188">
        <v>652</v>
      </c>
      <c r="AC32" s="190">
        <v>257</v>
      </c>
      <c r="AD32" s="189">
        <v>917</v>
      </c>
      <c r="AE32" s="188">
        <v>702</v>
      </c>
      <c r="AF32" s="190">
        <v>302</v>
      </c>
      <c r="AG32" s="189">
        <v>1075</v>
      </c>
      <c r="AH32" s="188">
        <v>824</v>
      </c>
      <c r="AI32" s="190">
        <v>315</v>
      </c>
      <c r="AJ32" s="189">
        <v>1121</v>
      </c>
      <c r="AK32" s="188">
        <v>858</v>
      </c>
      <c r="AL32" s="190">
        <v>330</v>
      </c>
      <c r="AM32" s="189">
        <v>1173</v>
      </c>
      <c r="AN32" s="188">
        <v>899</v>
      </c>
      <c r="AO32" s="190">
        <v>341</v>
      </c>
      <c r="AP32" s="189">
        <v>1214</v>
      </c>
      <c r="AQ32" s="188">
        <v>930</v>
      </c>
      <c r="AR32" s="190">
        <v>363</v>
      </c>
      <c r="AS32" s="189">
        <v>1294</v>
      </c>
      <c r="AT32" s="188">
        <v>990</v>
      </c>
      <c r="AU32" s="190">
        <v>382</v>
      </c>
      <c r="AV32" s="189">
        <v>1358</v>
      </c>
      <c r="AW32" s="188">
        <v>1040</v>
      </c>
      <c r="AX32" s="190">
        <v>400</v>
      </c>
      <c r="AY32" s="189">
        <v>1427</v>
      </c>
      <c r="AZ32" s="188">
        <v>1092</v>
      </c>
      <c r="BA32" s="190">
        <v>419</v>
      </c>
      <c r="BB32" s="189">
        <v>1494</v>
      </c>
      <c r="BC32" s="188">
        <v>1144</v>
      </c>
      <c r="BD32" s="190">
        <v>440</v>
      </c>
      <c r="BE32" s="189">
        <v>1568</v>
      </c>
      <c r="BF32" s="188">
        <v>1201</v>
      </c>
      <c r="BG32" s="240">
        <v>454</v>
      </c>
      <c r="BH32" s="243">
        <v>1616</v>
      </c>
      <c r="BI32" s="244">
        <f t="shared" si="32"/>
        <v>1237.6000000000001</v>
      </c>
      <c r="BJ32" s="190">
        <v>458</v>
      </c>
      <c r="BK32" s="189">
        <v>1630</v>
      </c>
      <c r="BL32" s="188">
        <v>1248</v>
      </c>
      <c r="BM32" s="190">
        <v>481</v>
      </c>
      <c r="BN32" s="189">
        <v>1711</v>
      </c>
      <c r="BO32" s="188">
        <v>1310</v>
      </c>
      <c r="BP32" s="190">
        <v>504</v>
      </c>
      <c r="BQ32" s="189">
        <v>1793</v>
      </c>
      <c r="BR32" s="188">
        <v>1373</v>
      </c>
      <c r="BS32" s="190">
        <v>526</v>
      </c>
      <c r="BT32" s="189">
        <v>1873</v>
      </c>
      <c r="BU32" s="188">
        <v>1435</v>
      </c>
      <c r="BV32" s="190">
        <v>549</v>
      </c>
      <c r="BW32" s="189">
        <v>1955</v>
      </c>
      <c r="BX32" s="188">
        <v>1498</v>
      </c>
      <c r="BY32" s="190">
        <v>578</v>
      </c>
      <c r="BZ32" s="189">
        <v>2058</v>
      </c>
      <c r="CA32" s="188">
        <v>1576</v>
      </c>
      <c r="CB32" s="190">
        <v>606</v>
      </c>
      <c r="CC32" s="189">
        <v>2159</v>
      </c>
      <c r="CD32" s="188">
        <v>1654</v>
      </c>
      <c r="CE32" s="190">
        <v>635</v>
      </c>
      <c r="CF32" s="189">
        <v>2261</v>
      </c>
      <c r="CG32" s="188">
        <v>1732</v>
      </c>
      <c r="CH32" s="190">
        <v>663</v>
      </c>
      <c r="CI32" s="189">
        <v>2363</v>
      </c>
      <c r="CJ32" s="188">
        <v>1810</v>
      </c>
      <c r="CK32" s="190">
        <v>692</v>
      </c>
      <c r="CL32" s="189">
        <v>2465</v>
      </c>
      <c r="CM32" s="188">
        <v>1888</v>
      </c>
      <c r="CN32" s="190">
        <v>728</v>
      </c>
      <c r="CO32" s="189">
        <v>2593</v>
      </c>
      <c r="CP32" s="188">
        <v>1986</v>
      </c>
      <c r="CQ32" s="190">
        <v>765</v>
      </c>
      <c r="CR32" s="189">
        <v>2723</v>
      </c>
      <c r="CS32" s="188">
        <v>2085</v>
      </c>
      <c r="CT32" s="190">
        <v>801</v>
      </c>
      <c r="CU32" s="189">
        <v>2852</v>
      </c>
      <c r="CV32" s="188">
        <v>2184</v>
      </c>
      <c r="CW32" s="190">
        <v>837</v>
      </c>
      <c r="CX32" s="189">
        <v>2981</v>
      </c>
      <c r="CY32" s="188">
        <v>2283</v>
      </c>
      <c r="CZ32" s="190">
        <v>873</v>
      </c>
      <c r="DA32" s="189">
        <v>3111</v>
      </c>
      <c r="DB32" s="188">
        <v>2382</v>
      </c>
      <c r="DC32" s="190">
        <v>873</v>
      </c>
      <c r="DD32" s="189">
        <v>3111</v>
      </c>
      <c r="DE32" s="188">
        <f t="shared" si="7"/>
        <v>2506</v>
      </c>
      <c r="DF32" s="190">
        <v>873</v>
      </c>
      <c r="DG32" s="189">
        <v>3111</v>
      </c>
      <c r="DH32" s="188">
        <f t="shared" si="8"/>
        <v>2631</v>
      </c>
      <c r="DI32" s="190">
        <v>873</v>
      </c>
      <c r="DJ32" s="189">
        <v>3111</v>
      </c>
      <c r="DK32" s="188">
        <f t="shared" si="9"/>
        <v>2756</v>
      </c>
      <c r="DL32" s="190">
        <v>873</v>
      </c>
      <c r="DM32" s="189">
        <v>3111</v>
      </c>
      <c r="DN32" s="188">
        <f t="shared" si="10"/>
        <v>2881</v>
      </c>
      <c r="DO32" s="190">
        <v>873</v>
      </c>
      <c r="DP32" s="189">
        <v>3111</v>
      </c>
      <c r="DQ32" s="188">
        <f t="shared" si="11"/>
        <v>3006</v>
      </c>
      <c r="DR32" s="190">
        <v>873</v>
      </c>
      <c r="DS32" s="189">
        <v>3111</v>
      </c>
      <c r="DT32" s="188">
        <f t="shared" si="12"/>
        <v>3162</v>
      </c>
      <c r="DU32" s="190">
        <v>873</v>
      </c>
      <c r="DV32" s="189">
        <v>3111</v>
      </c>
      <c r="DW32" s="188">
        <f t="shared" si="13"/>
        <v>3318</v>
      </c>
      <c r="DX32" s="190">
        <v>873</v>
      </c>
      <c r="DY32" s="189">
        <v>3111</v>
      </c>
      <c r="DZ32" s="188">
        <f t="shared" si="14"/>
        <v>3474</v>
      </c>
      <c r="EA32" s="190">
        <v>873</v>
      </c>
      <c r="EB32" s="189">
        <v>3111</v>
      </c>
      <c r="EC32" s="188">
        <f t="shared" si="15"/>
        <v>3630</v>
      </c>
      <c r="ED32" s="190">
        <v>873</v>
      </c>
      <c r="EE32" s="189">
        <v>3111</v>
      </c>
      <c r="EF32" s="188">
        <f t="shared" si="16"/>
        <v>3786</v>
      </c>
      <c r="EG32" s="190">
        <v>873</v>
      </c>
      <c r="EH32" s="189">
        <v>3111</v>
      </c>
      <c r="EI32" s="188">
        <f t="shared" si="17"/>
        <v>3978</v>
      </c>
      <c r="EJ32" s="190">
        <v>873</v>
      </c>
      <c r="EK32" s="189">
        <v>3111</v>
      </c>
      <c r="EL32" s="188">
        <f t="shared" si="18"/>
        <v>4170</v>
      </c>
      <c r="EM32" s="190">
        <v>873</v>
      </c>
      <c r="EN32" s="189">
        <v>3111</v>
      </c>
      <c r="EO32" s="188">
        <f t="shared" si="19"/>
        <v>4363</v>
      </c>
      <c r="EP32" s="190">
        <v>873</v>
      </c>
      <c r="EQ32" s="189">
        <v>3111</v>
      </c>
      <c r="ER32" s="188">
        <f t="shared" si="20"/>
        <v>4555</v>
      </c>
      <c r="ES32" s="190">
        <v>873</v>
      </c>
      <c r="ET32" s="189">
        <v>3111</v>
      </c>
      <c r="EU32" s="188">
        <f t="shared" si="21"/>
        <v>4789</v>
      </c>
      <c r="EV32" s="190">
        <v>873</v>
      </c>
      <c r="EW32" s="189">
        <v>3111</v>
      </c>
      <c r="EX32" s="188">
        <f t="shared" si="22"/>
        <v>5023</v>
      </c>
      <c r="EY32" s="190">
        <v>873</v>
      </c>
      <c r="EZ32" s="189">
        <v>3111</v>
      </c>
      <c r="FA32" s="188">
        <f t="shared" si="23"/>
        <v>5257</v>
      </c>
      <c r="FB32" s="190">
        <v>873</v>
      </c>
      <c r="FC32" s="189">
        <v>3111</v>
      </c>
      <c r="FD32" s="188">
        <f t="shared" si="24"/>
        <v>6006</v>
      </c>
      <c r="FE32" s="190">
        <v>873</v>
      </c>
      <c r="FF32" s="189">
        <v>3111</v>
      </c>
      <c r="FG32" s="188">
        <f t="shared" si="25"/>
        <v>6287</v>
      </c>
      <c r="FH32" s="190">
        <v>873</v>
      </c>
      <c r="FI32" s="189">
        <v>3111</v>
      </c>
      <c r="FJ32" s="188">
        <f t="shared" si="26"/>
        <v>6568</v>
      </c>
      <c r="FK32" s="190">
        <v>873</v>
      </c>
      <c r="FL32" s="189">
        <v>3111</v>
      </c>
      <c r="FM32" s="188">
        <f t="shared" si="27"/>
        <v>6848</v>
      </c>
      <c r="FN32" s="190">
        <v>873</v>
      </c>
      <c r="FO32" s="189">
        <v>3111</v>
      </c>
      <c r="FP32" s="188">
        <f t="shared" si="28"/>
        <v>7129</v>
      </c>
      <c r="FQ32" s="190">
        <v>873</v>
      </c>
      <c r="FR32" s="189">
        <v>3111</v>
      </c>
      <c r="FS32" s="188">
        <f t="shared" si="29"/>
        <v>7410</v>
      </c>
      <c r="FT32" s="190">
        <v>873</v>
      </c>
      <c r="FU32" s="189">
        <v>3111</v>
      </c>
      <c r="FV32" s="188">
        <f t="shared" si="30"/>
        <v>7691</v>
      </c>
      <c r="FW32" s="190">
        <v>873</v>
      </c>
      <c r="FX32" s="189">
        <v>3111</v>
      </c>
      <c r="FY32" s="188">
        <f t="shared" si="31"/>
        <v>7800</v>
      </c>
    </row>
    <row r="33" spans="1:181" s="182" customFormat="1" ht="13.5" customHeight="1">
      <c r="A33" s="194">
        <v>27</v>
      </c>
      <c r="B33" s="193">
        <v>220</v>
      </c>
      <c r="C33" s="189">
        <v>782</v>
      </c>
      <c r="D33" s="188">
        <f t="shared" si="0"/>
        <v>81</v>
      </c>
      <c r="E33" s="193">
        <v>220</v>
      </c>
      <c r="F33" s="189">
        <v>782</v>
      </c>
      <c r="G33" s="188">
        <f t="shared" si="1"/>
        <v>162</v>
      </c>
      <c r="H33" s="193">
        <v>220</v>
      </c>
      <c r="I33" s="189">
        <v>782</v>
      </c>
      <c r="J33" s="188">
        <f t="shared" si="2"/>
        <v>243</v>
      </c>
      <c r="K33" s="193">
        <v>220</v>
      </c>
      <c r="L33" s="189">
        <v>782</v>
      </c>
      <c r="M33" s="188">
        <f t="shared" si="3"/>
        <v>324</v>
      </c>
      <c r="N33" s="193">
        <v>220</v>
      </c>
      <c r="O33" s="189">
        <v>782</v>
      </c>
      <c r="P33" s="188">
        <f t="shared" si="4"/>
        <v>405</v>
      </c>
      <c r="Q33" s="193">
        <v>220</v>
      </c>
      <c r="R33" s="189">
        <v>782</v>
      </c>
      <c r="S33" s="188">
        <f t="shared" si="5"/>
        <v>470</v>
      </c>
      <c r="T33" s="193">
        <v>220</v>
      </c>
      <c r="U33" s="189">
        <v>782</v>
      </c>
      <c r="V33" s="188">
        <f t="shared" si="6"/>
        <v>535</v>
      </c>
      <c r="W33" s="193">
        <v>220</v>
      </c>
      <c r="X33" s="189">
        <v>782</v>
      </c>
      <c r="Y33" s="188">
        <v>599</v>
      </c>
      <c r="Z33" s="190">
        <v>249</v>
      </c>
      <c r="AA33" s="189">
        <v>884</v>
      </c>
      <c r="AB33" s="188">
        <v>677</v>
      </c>
      <c r="AC33" s="190">
        <v>267</v>
      </c>
      <c r="AD33" s="189">
        <v>952</v>
      </c>
      <c r="AE33" s="188">
        <v>729</v>
      </c>
      <c r="AF33" s="190">
        <v>314</v>
      </c>
      <c r="AG33" s="189">
        <v>1118</v>
      </c>
      <c r="AH33" s="188">
        <v>855</v>
      </c>
      <c r="AI33" s="190">
        <v>327</v>
      </c>
      <c r="AJ33" s="189">
        <v>1164</v>
      </c>
      <c r="AK33" s="188">
        <v>891</v>
      </c>
      <c r="AL33" s="190">
        <v>342</v>
      </c>
      <c r="AM33" s="189">
        <v>1219</v>
      </c>
      <c r="AN33" s="188">
        <v>933</v>
      </c>
      <c r="AO33" s="190">
        <v>354</v>
      </c>
      <c r="AP33" s="189">
        <v>1261</v>
      </c>
      <c r="AQ33" s="188">
        <v>966</v>
      </c>
      <c r="AR33" s="190">
        <v>377</v>
      </c>
      <c r="AS33" s="189">
        <v>1343</v>
      </c>
      <c r="AT33" s="188">
        <v>1029</v>
      </c>
      <c r="AU33" s="190">
        <v>396</v>
      </c>
      <c r="AV33" s="189">
        <v>1412</v>
      </c>
      <c r="AW33" s="188">
        <v>1080</v>
      </c>
      <c r="AX33" s="190">
        <v>416</v>
      </c>
      <c r="AY33" s="189">
        <v>1482</v>
      </c>
      <c r="AZ33" s="188">
        <v>1134</v>
      </c>
      <c r="BA33" s="190">
        <v>436</v>
      </c>
      <c r="BB33" s="189">
        <v>1552</v>
      </c>
      <c r="BC33" s="188">
        <v>1188</v>
      </c>
      <c r="BD33" s="190">
        <v>458</v>
      </c>
      <c r="BE33" s="189">
        <v>1629</v>
      </c>
      <c r="BF33" s="188">
        <v>1247</v>
      </c>
      <c r="BG33" s="240">
        <v>471</v>
      </c>
      <c r="BH33" s="243">
        <v>1678</v>
      </c>
      <c r="BI33" s="244">
        <f t="shared" si="32"/>
        <v>1285.2</v>
      </c>
      <c r="BJ33" s="190">
        <v>475</v>
      </c>
      <c r="BK33" s="189">
        <v>1692</v>
      </c>
      <c r="BL33" s="188">
        <v>1296</v>
      </c>
      <c r="BM33" s="190">
        <v>499</v>
      </c>
      <c r="BN33" s="189">
        <v>1778</v>
      </c>
      <c r="BO33" s="188">
        <v>1361</v>
      </c>
      <c r="BP33" s="190">
        <v>523</v>
      </c>
      <c r="BQ33" s="189">
        <v>1861</v>
      </c>
      <c r="BR33" s="188">
        <v>1426</v>
      </c>
      <c r="BS33" s="190">
        <v>547</v>
      </c>
      <c r="BT33" s="189">
        <v>1946</v>
      </c>
      <c r="BU33" s="188">
        <v>1490</v>
      </c>
      <c r="BV33" s="190">
        <v>570</v>
      </c>
      <c r="BW33" s="189">
        <v>2030</v>
      </c>
      <c r="BX33" s="188">
        <v>1555</v>
      </c>
      <c r="BY33" s="190">
        <v>600</v>
      </c>
      <c r="BZ33" s="189">
        <v>2137</v>
      </c>
      <c r="CA33" s="188">
        <v>1636</v>
      </c>
      <c r="CB33" s="190">
        <v>629</v>
      </c>
      <c r="CC33" s="189">
        <v>2241</v>
      </c>
      <c r="CD33" s="188">
        <v>1717</v>
      </c>
      <c r="CE33" s="190">
        <v>659</v>
      </c>
      <c r="CF33" s="189">
        <v>2348</v>
      </c>
      <c r="CG33" s="188">
        <v>1798</v>
      </c>
      <c r="CH33" s="190">
        <v>689</v>
      </c>
      <c r="CI33" s="189">
        <v>2453</v>
      </c>
      <c r="CJ33" s="188">
        <v>1879</v>
      </c>
      <c r="CK33" s="190">
        <v>718</v>
      </c>
      <c r="CL33" s="189">
        <v>2560</v>
      </c>
      <c r="CM33" s="188">
        <v>1960</v>
      </c>
      <c r="CN33" s="190">
        <v>757</v>
      </c>
      <c r="CO33" s="189">
        <v>2695</v>
      </c>
      <c r="CP33" s="188">
        <v>2063</v>
      </c>
      <c r="CQ33" s="190">
        <v>794</v>
      </c>
      <c r="CR33" s="189">
        <v>2828</v>
      </c>
      <c r="CS33" s="188">
        <v>2165</v>
      </c>
      <c r="CT33" s="190">
        <v>832</v>
      </c>
      <c r="CU33" s="189">
        <v>2962</v>
      </c>
      <c r="CV33" s="188">
        <v>2268</v>
      </c>
      <c r="CW33" s="190">
        <v>869</v>
      </c>
      <c r="CX33" s="189">
        <v>3096</v>
      </c>
      <c r="CY33" s="188">
        <v>2371</v>
      </c>
      <c r="CZ33" s="190">
        <v>906</v>
      </c>
      <c r="DA33" s="189">
        <v>3229</v>
      </c>
      <c r="DB33" s="188">
        <v>2473</v>
      </c>
      <c r="DC33" s="190">
        <v>906</v>
      </c>
      <c r="DD33" s="189">
        <v>3229</v>
      </c>
      <c r="DE33" s="188">
        <f t="shared" si="7"/>
        <v>2603</v>
      </c>
      <c r="DF33" s="190">
        <v>906</v>
      </c>
      <c r="DG33" s="189">
        <v>3229</v>
      </c>
      <c r="DH33" s="188">
        <f t="shared" si="8"/>
        <v>2732</v>
      </c>
      <c r="DI33" s="190">
        <v>906</v>
      </c>
      <c r="DJ33" s="189">
        <v>3229</v>
      </c>
      <c r="DK33" s="188">
        <f t="shared" si="9"/>
        <v>2862</v>
      </c>
      <c r="DL33" s="190">
        <v>906</v>
      </c>
      <c r="DM33" s="189">
        <v>3229</v>
      </c>
      <c r="DN33" s="188">
        <f t="shared" si="10"/>
        <v>2992</v>
      </c>
      <c r="DO33" s="190">
        <v>906</v>
      </c>
      <c r="DP33" s="189">
        <v>3229</v>
      </c>
      <c r="DQ33" s="188">
        <f t="shared" si="11"/>
        <v>3121</v>
      </c>
      <c r="DR33" s="190">
        <v>906</v>
      </c>
      <c r="DS33" s="189">
        <v>3229</v>
      </c>
      <c r="DT33" s="188">
        <f t="shared" si="12"/>
        <v>3283</v>
      </c>
      <c r="DU33" s="190">
        <v>906</v>
      </c>
      <c r="DV33" s="189">
        <v>3229</v>
      </c>
      <c r="DW33" s="188">
        <f t="shared" si="13"/>
        <v>3445</v>
      </c>
      <c r="DX33" s="190">
        <v>906</v>
      </c>
      <c r="DY33" s="189">
        <v>3229</v>
      </c>
      <c r="DZ33" s="188">
        <f t="shared" si="14"/>
        <v>3607</v>
      </c>
      <c r="EA33" s="190">
        <v>906</v>
      </c>
      <c r="EB33" s="189">
        <v>3229</v>
      </c>
      <c r="EC33" s="188">
        <f t="shared" si="15"/>
        <v>3769</v>
      </c>
      <c r="ED33" s="190">
        <v>906</v>
      </c>
      <c r="EE33" s="189">
        <v>3229</v>
      </c>
      <c r="EF33" s="188">
        <f t="shared" si="16"/>
        <v>3931</v>
      </c>
      <c r="EG33" s="190">
        <v>906</v>
      </c>
      <c r="EH33" s="189">
        <v>3229</v>
      </c>
      <c r="EI33" s="188">
        <f t="shared" si="17"/>
        <v>4131</v>
      </c>
      <c r="EJ33" s="190">
        <v>906</v>
      </c>
      <c r="EK33" s="189">
        <v>3229</v>
      </c>
      <c r="EL33" s="188">
        <f t="shared" si="18"/>
        <v>4331</v>
      </c>
      <c r="EM33" s="190">
        <v>906</v>
      </c>
      <c r="EN33" s="189">
        <v>3229</v>
      </c>
      <c r="EO33" s="188">
        <f t="shared" si="19"/>
        <v>4531</v>
      </c>
      <c r="EP33" s="190">
        <v>906</v>
      </c>
      <c r="EQ33" s="189">
        <v>3229</v>
      </c>
      <c r="ER33" s="188">
        <f t="shared" si="20"/>
        <v>4730</v>
      </c>
      <c r="ES33" s="190">
        <v>906</v>
      </c>
      <c r="ET33" s="189">
        <v>3229</v>
      </c>
      <c r="EU33" s="188">
        <f t="shared" si="21"/>
        <v>4973</v>
      </c>
      <c r="EV33" s="190">
        <v>906</v>
      </c>
      <c r="EW33" s="189">
        <v>3229</v>
      </c>
      <c r="EX33" s="188">
        <f t="shared" si="22"/>
        <v>5216</v>
      </c>
      <c r="EY33" s="190">
        <v>906</v>
      </c>
      <c r="EZ33" s="189">
        <v>3229</v>
      </c>
      <c r="FA33" s="188">
        <f t="shared" si="23"/>
        <v>5459</v>
      </c>
      <c r="FB33" s="190">
        <v>906</v>
      </c>
      <c r="FC33" s="189">
        <v>3229</v>
      </c>
      <c r="FD33" s="188">
        <f t="shared" si="24"/>
        <v>6237</v>
      </c>
      <c r="FE33" s="190">
        <v>906</v>
      </c>
      <c r="FF33" s="189">
        <v>3229</v>
      </c>
      <c r="FG33" s="188">
        <f t="shared" si="25"/>
        <v>6529</v>
      </c>
      <c r="FH33" s="190">
        <v>906</v>
      </c>
      <c r="FI33" s="189">
        <v>3229</v>
      </c>
      <c r="FJ33" s="188">
        <f t="shared" si="26"/>
        <v>6820</v>
      </c>
      <c r="FK33" s="190">
        <v>906</v>
      </c>
      <c r="FL33" s="189">
        <v>3229</v>
      </c>
      <c r="FM33" s="188">
        <f t="shared" si="27"/>
        <v>7112</v>
      </c>
      <c r="FN33" s="190">
        <v>906</v>
      </c>
      <c r="FO33" s="189">
        <v>3229</v>
      </c>
      <c r="FP33" s="188">
        <f t="shared" si="28"/>
        <v>7403</v>
      </c>
      <c r="FQ33" s="190">
        <v>906</v>
      </c>
      <c r="FR33" s="189">
        <v>3229</v>
      </c>
      <c r="FS33" s="188">
        <f t="shared" si="29"/>
        <v>7695</v>
      </c>
      <c r="FT33" s="190">
        <v>906</v>
      </c>
      <c r="FU33" s="189">
        <v>3229</v>
      </c>
      <c r="FV33" s="188">
        <f t="shared" si="30"/>
        <v>7987</v>
      </c>
      <c r="FW33" s="190">
        <v>906</v>
      </c>
      <c r="FX33" s="189">
        <v>3229</v>
      </c>
      <c r="FY33" s="188">
        <f t="shared" si="31"/>
        <v>8100</v>
      </c>
    </row>
    <row r="34" spans="1:181" s="182" customFormat="1" ht="13.5" customHeight="1">
      <c r="A34" s="194">
        <v>28</v>
      </c>
      <c r="B34" s="193">
        <v>228</v>
      </c>
      <c r="C34" s="189">
        <v>812</v>
      </c>
      <c r="D34" s="188">
        <f t="shared" si="0"/>
        <v>84</v>
      </c>
      <c r="E34" s="193">
        <v>228</v>
      </c>
      <c r="F34" s="189">
        <v>812</v>
      </c>
      <c r="G34" s="188">
        <f t="shared" si="1"/>
        <v>168</v>
      </c>
      <c r="H34" s="193">
        <v>228</v>
      </c>
      <c r="I34" s="189">
        <v>812</v>
      </c>
      <c r="J34" s="188">
        <f t="shared" si="2"/>
        <v>252</v>
      </c>
      <c r="K34" s="193">
        <v>228</v>
      </c>
      <c r="L34" s="189">
        <v>812</v>
      </c>
      <c r="M34" s="188">
        <f t="shared" si="3"/>
        <v>336</v>
      </c>
      <c r="N34" s="193">
        <v>228</v>
      </c>
      <c r="O34" s="189">
        <v>812</v>
      </c>
      <c r="P34" s="188">
        <f t="shared" si="4"/>
        <v>420</v>
      </c>
      <c r="Q34" s="193">
        <v>228</v>
      </c>
      <c r="R34" s="189">
        <v>812</v>
      </c>
      <c r="S34" s="188">
        <f t="shared" si="5"/>
        <v>487</v>
      </c>
      <c r="T34" s="193">
        <v>228</v>
      </c>
      <c r="U34" s="189">
        <v>812</v>
      </c>
      <c r="V34" s="188">
        <f t="shared" si="6"/>
        <v>554</v>
      </c>
      <c r="W34" s="193">
        <v>228</v>
      </c>
      <c r="X34" s="189">
        <v>812</v>
      </c>
      <c r="Y34" s="188">
        <v>622</v>
      </c>
      <c r="Z34" s="190">
        <v>257</v>
      </c>
      <c r="AA34" s="189">
        <v>917</v>
      </c>
      <c r="AB34" s="188">
        <v>702</v>
      </c>
      <c r="AC34" s="190">
        <v>277</v>
      </c>
      <c r="AD34" s="189">
        <v>987</v>
      </c>
      <c r="AE34" s="188">
        <v>756</v>
      </c>
      <c r="AF34" s="190">
        <v>326</v>
      </c>
      <c r="AG34" s="189">
        <v>1158</v>
      </c>
      <c r="AH34" s="188">
        <v>887</v>
      </c>
      <c r="AI34" s="190">
        <v>339</v>
      </c>
      <c r="AJ34" s="189">
        <v>1207</v>
      </c>
      <c r="AK34" s="188">
        <v>924</v>
      </c>
      <c r="AL34" s="190">
        <v>355</v>
      </c>
      <c r="AM34" s="189">
        <v>1264</v>
      </c>
      <c r="AN34" s="188">
        <v>968</v>
      </c>
      <c r="AO34" s="190">
        <v>367</v>
      </c>
      <c r="AP34" s="189">
        <v>1307</v>
      </c>
      <c r="AQ34" s="188">
        <v>1001</v>
      </c>
      <c r="AR34" s="190">
        <v>392</v>
      </c>
      <c r="AS34" s="189">
        <v>1392</v>
      </c>
      <c r="AT34" s="188">
        <v>1067</v>
      </c>
      <c r="AU34" s="190">
        <v>410</v>
      </c>
      <c r="AV34" s="189">
        <v>1464</v>
      </c>
      <c r="AW34" s="188">
        <v>1120</v>
      </c>
      <c r="AX34" s="190">
        <v>431</v>
      </c>
      <c r="AY34" s="189">
        <v>1537</v>
      </c>
      <c r="AZ34" s="188">
        <v>1177</v>
      </c>
      <c r="BA34" s="190">
        <v>452</v>
      </c>
      <c r="BB34" s="189">
        <v>1609</v>
      </c>
      <c r="BC34" s="188">
        <v>1232</v>
      </c>
      <c r="BD34" s="190">
        <v>474</v>
      </c>
      <c r="BE34" s="189">
        <v>1689</v>
      </c>
      <c r="BF34" s="188">
        <v>1294</v>
      </c>
      <c r="BG34" s="240">
        <v>488</v>
      </c>
      <c r="BH34" s="243">
        <v>1740</v>
      </c>
      <c r="BI34" s="244">
        <f t="shared" si="32"/>
        <v>1332.8</v>
      </c>
      <c r="BJ34" s="190">
        <v>493</v>
      </c>
      <c r="BK34" s="189">
        <v>1756</v>
      </c>
      <c r="BL34" s="188">
        <v>1344</v>
      </c>
      <c r="BM34" s="190">
        <v>517</v>
      </c>
      <c r="BN34" s="189">
        <v>1843</v>
      </c>
      <c r="BO34" s="188">
        <v>1411</v>
      </c>
      <c r="BP34" s="190">
        <v>542</v>
      </c>
      <c r="BQ34" s="189">
        <v>1930</v>
      </c>
      <c r="BR34" s="188">
        <v>1478</v>
      </c>
      <c r="BS34" s="190">
        <v>567</v>
      </c>
      <c r="BT34" s="189">
        <v>2017</v>
      </c>
      <c r="BU34" s="188">
        <v>1546</v>
      </c>
      <c r="BV34" s="190">
        <v>592</v>
      </c>
      <c r="BW34" s="189">
        <v>2107</v>
      </c>
      <c r="BX34" s="188">
        <v>1613</v>
      </c>
      <c r="BY34" s="190">
        <v>623</v>
      </c>
      <c r="BZ34" s="189">
        <v>2216</v>
      </c>
      <c r="CA34" s="188">
        <v>1697</v>
      </c>
      <c r="CB34" s="190">
        <v>653</v>
      </c>
      <c r="CC34" s="189">
        <v>2326</v>
      </c>
      <c r="CD34" s="188">
        <v>1781</v>
      </c>
      <c r="CE34" s="190">
        <v>684</v>
      </c>
      <c r="CF34" s="189">
        <v>2436</v>
      </c>
      <c r="CG34" s="188">
        <v>1865</v>
      </c>
      <c r="CH34" s="190">
        <v>715</v>
      </c>
      <c r="CI34" s="189">
        <v>2545</v>
      </c>
      <c r="CJ34" s="188">
        <v>1949</v>
      </c>
      <c r="CK34" s="190">
        <v>746</v>
      </c>
      <c r="CL34" s="189">
        <v>2654</v>
      </c>
      <c r="CM34" s="188">
        <v>2033</v>
      </c>
      <c r="CN34" s="190">
        <v>784</v>
      </c>
      <c r="CO34" s="189">
        <v>2794</v>
      </c>
      <c r="CP34" s="188">
        <v>2139</v>
      </c>
      <c r="CQ34" s="190">
        <v>824</v>
      </c>
      <c r="CR34" s="189">
        <v>2932</v>
      </c>
      <c r="CS34" s="188">
        <v>2246</v>
      </c>
      <c r="CT34" s="190">
        <v>862</v>
      </c>
      <c r="CU34" s="189">
        <v>3071</v>
      </c>
      <c r="CV34" s="188">
        <v>2352</v>
      </c>
      <c r="CW34" s="190">
        <v>901</v>
      </c>
      <c r="CX34" s="189">
        <v>3210</v>
      </c>
      <c r="CY34" s="188">
        <v>2458</v>
      </c>
      <c r="CZ34" s="190">
        <v>940</v>
      </c>
      <c r="DA34" s="189">
        <v>3349</v>
      </c>
      <c r="DB34" s="188">
        <v>2565</v>
      </c>
      <c r="DC34" s="190">
        <v>940</v>
      </c>
      <c r="DD34" s="189">
        <v>3349</v>
      </c>
      <c r="DE34" s="188">
        <f t="shared" si="7"/>
        <v>2699</v>
      </c>
      <c r="DF34" s="190">
        <v>940</v>
      </c>
      <c r="DG34" s="189">
        <v>3349</v>
      </c>
      <c r="DH34" s="188">
        <f t="shared" si="8"/>
        <v>2834</v>
      </c>
      <c r="DI34" s="190">
        <v>940</v>
      </c>
      <c r="DJ34" s="189">
        <v>3349</v>
      </c>
      <c r="DK34" s="188">
        <f t="shared" si="9"/>
        <v>2968</v>
      </c>
      <c r="DL34" s="190">
        <v>940</v>
      </c>
      <c r="DM34" s="189">
        <v>3349</v>
      </c>
      <c r="DN34" s="188">
        <f t="shared" si="10"/>
        <v>3102</v>
      </c>
      <c r="DO34" s="190">
        <v>940</v>
      </c>
      <c r="DP34" s="189">
        <v>3349</v>
      </c>
      <c r="DQ34" s="188">
        <f t="shared" si="11"/>
        <v>3237</v>
      </c>
      <c r="DR34" s="190">
        <v>940</v>
      </c>
      <c r="DS34" s="189">
        <v>3349</v>
      </c>
      <c r="DT34" s="188">
        <f t="shared" si="12"/>
        <v>3405</v>
      </c>
      <c r="DU34" s="190">
        <v>940</v>
      </c>
      <c r="DV34" s="189">
        <v>3349</v>
      </c>
      <c r="DW34" s="188">
        <f t="shared" si="13"/>
        <v>3573</v>
      </c>
      <c r="DX34" s="190">
        <v>940</v>
      </c>
      <c r="DY34" s="189">
        <v>3349</v>
      </c>
      <c r="DZ34" s="188">
        <f t="shared" si="14"/>
        <v>3741</v>
      </c>
      <c r="EA34" s="190">
        <v>940</v>
      </c>
      <c r="EB34" s="189">
        <v>3349</v>
      </c>
      <c r="EC34" s="188">
        <f t="shared" si="15"/>
        <v>3909</v>
      </c>
      <c r="ED34" s="190">
        <v>940</v>
      </c>
      <c r="EE34" s="189">
        <v>3349</v>
      </c>
      <c r="EF34" s="188">
        <f t="shared" si="16"/>
        <v>4077</v>
      </c>
      <c r="EG34" s="190">
        <v>940</v>
      </c>
      <c r="EH34" s="189">
        <v>3349</v>
      </c>
      <c r="EI34" s="188">
        <f t="shared" si="17"/>
        <v>4284</v>
      </c>
      <c r="EJ34" s="190">
        <v>940</v>
      </c>
      <c r="EK34" s="189">
        <v>3349</v>
      </c>
      <c r="EL34" s="188">
        <f t="shared" si="18"/>
        <v>4491</v>
      </c>
      <c r="EM34" s="190">
        <v>940</v>
      </c>
      <c r="EN34" s="189">
        <v>3349</v>
      </c>
      <c r="EO34" s="188">
        <f t="shared" si="19"/>
        <v>4698</v>
      </c>
      <c r="EP34" s="190">
        <v>940</v>
      </c>
      <c r="EQ34" s="189">
        <v>3349</v>
      </c>
      <c r="ER34" s="188">
        <f t="shared" si="20"/>
        <v>4906</v>
      </c>
      <c r="ES34" s="190">
        <v>940</v>
      </c>
      <c r="ET34" s="189">
        <v>3349</v>
      </c>
      <c r="EU34" s="188">
        <f t="shared" si="21"/>
        <v>5158</v>
      </c>
      <c r="EV34" s="190">
        <v>940</v>
      </c>
      <c r="EW34" s="189">
        <v>3349</v>
      </c>
      <c r="EX34" s="188">
        <f t="shared" si="22"/>
        <v>5410</v>
      </c>
      <c r="EY34" s="190">
        <v>940</v>
      </c>
      <c r="EZ34" s="189">
        <v>3349</v>
      </c>
      <c r="FA34" s="188">
        <f t="shared" si="23"/>
        <v>5662</v>
      </c>
      <c r="FB34" s="190">
        <v>940</v>
      </c>
      <c r="FC34" s="189">
        <v>3349</v>
      </c>
      <c r="FD34" s="188">
        <f t="shared" si="24"/>
        <v>6468</v>
      </c>
      <c r="FE34" s="190">
        <v>940</v>
      </c>
      <c r="FF34" s="189">
        <v>3349</v>
      </c>
      <c r="FG34" s="188">
        <f t="shared" si="25"/>
        <v>6770</v>
      </c>
      <c r="FH34" s="190">
        <v>940</v>
      </c>
      <c r="FI34" s="189">
        <v>3349</v>
      </c>
      <c r="FJ34" s="188">
        <f t="shared" si="26"/>
        <v>7073</v>
      </c>
      <c r="FK34" s="190">
        <v>940</v>
      </c>
      <c r="FL34" s="189">
        <v>3349</v>
      </c>
      <c r="FM34" s="188">
        <f t="shared" si="27"/>
        <v>7375</v>
      </c>
      <c r="FN34" s="190">
        <v>940</v>
      </c>
      <c r="FO34" s="189">
        <v>3349</v>
      </c>
      <c r="FP34" s="188">
        <f t="shared" si="28"/>
        <v>7678</v>
      </c>
      <c r="FQ34" s="190">
        <v>940</v>
      </c>
      <c r="FR34" s="189">
        <v>3349</v>
      </c>
      <c r="FS34" s="188">
        <f t="shared" si="29"/>
        <v>7980</v>
      </c>
      <c r="FT34" s="190">
        <v>940</v>
      </c>
      <c r="FU34" s="189">
        <v>3349</v>
      </c>
      <c r="FV34" s="188">
        <f t="shared" si="30"/>
        <v>8282</v>
      </c>
      <c r="FW34" s="190">
        <v>940</v>
      </c>
      <c r="FX34" s="189">
        <v>3349</v>
      </c>
      <c r="FY34" s="188">
        <f t="shared" si="31"/>
        <v>8400</v>
      </c>
    </row>
    <row r="35" spans="1:181" s="182" customFormat="1" ht="13.5" customHeight="1">
      <c r="A35" s="194">
        <v>29</v>
      </c>
      <c r="B35" s="193">
        <v>236</v>
      </c>
      <c r="C35" s="189">
        <v>841</v>
      </c>
      <c r="D35" s="188">
        <f t="shared" si="0"/>
        <v>87</v>
      </c>
      <c r="E35" s="193">
        <v>236</v>
      </c>
      <c r="F35" s="189">
        <v>841</v>
      </c>
      <c r="G35" s="188">
        <f t="shared" si="1"/>
        <v>174</v>
      </c>
      <c r="H35" s="193">
        <v>236</v>
      </c>
      <c r="I35" s="189">
        <v>841</v>
      </c>
      <c r="J35" s="188">
        <f t="shared" si="2"/>
        <v>261</v>
      </c>
      <c r="K35" s="193">
        <v>236</v>
      </c>
      <c r="L35" s="189">
        <v>841</v>
      </c>
      <c r="M35" s="188">
        <f t="shared" si="3"/>
        <v>348</v>
      </c>
      <c r="N35" s="193">
        <v>236</v>
      </c>
      <c r="O35" s="189">
        <v>841</v>
      </c>
      <c r="P35" s="188">
        <f t="shared" si="4"/>
        <v>435</v>
      </c>
      <c r="Q35" s="193">
        <v>236</v>
      </c>
      <c r="R35" s="189">
        <v>841</v>
      </c>
      <c r="S35" s="188">
        <f t="shared" si="5"/>
        <v>505</v>
      </c>
      <c r="T35" s="193">
        <v>236</v>
      </c>
      <c r="U35" s="189">
        <v>841</v>
      </c>
      <c r="V35" s="188">
        <f t="shared" si="6"/>
        <v>574</v>
      </c>
      <c r="W35" s="193">
        <v>236</v>
      </c>
      <c r="X35" s="189">
        <v>841</v>
      </c>
      <c r="Y35" s="188">
        <v>644</v>
      </c>
      <c r="Z35" s="190">
        <v>266</v>
      </c>
      <c r="AA35" s="189">
        <v>950</v>
      </c>
      <c r="AB35" s="188">
        <v>727</v>
      </c>
      <c r="AC35" s="190">
        <v>287</v>
      </c>
      <c r="AD35" s="189">
        <v>1022</v>
      </c>
      <c r="AE35" s="188">
        <v>783</v>
      </c>
      <c r="AF35" s="190">
        <v>337</v>
      </c>
      <c r="AG35" s="189">
        <v>1200</v>
      </c>
      <c r="AH35" s="188">
        <v>919</v>
      </c>
      <c r="AI35" s="190">
        <v>351</v>
      </c>
      <c r="AJ35" s="189">
        <v>1251</v>
      </c>
      <c r="AK35" s="188">
        <v>957</v>
      </c>
      <c r="AL35" s="192">
        <v>367</v>
      </c>
      <c r="AM35" s="191">
        <v>1308</v>
      </c>
      <c r="AN35" s="188">
        <v>1002</v>
      </c>
      <c r="AO35" s="190">
        <v>381</v>
      </c>
      <c r="AP35" s="189">
        <v>1354</v>
      </c>
      <c r="AQ35" s="188">
        <v>1037</v>
      </c>
      <c r="AR35" s="190">
        <v>405</v>
      </c>
      <c r="AS35" s="189">
        <v>1443</v>
      </c>
      <c r="AT35" s="188">
        <v>1105</v>
      </c>
      <c r="AU35" s="190">
        <v>426</v>
      </c>
      <c r="AV35" s="189">
        <v>1515</v>
      </c>
      <c r="AW35" s="188">
        <v>1160</v>
      </c>
      <c r="AX35" s="190">
        <v>447</v>
      </c>
      <c r="AY35" s="189">
        <v>1591</v>
      </c>
      <c r="AZ35" s="188">
        <v>1219</v>
      </c>
      <c r="BA35" s="190">
        <v>468</v>
      </c>
      <c r="BB35" s="189">
        <v>1666</v>
      </c>
      <c r="BC35" s="188">
        <v>1276</v>
      </c>
      <c r="BD35" s="190">
        <v>492</v>
      </c>
      <c r="BE35" s="189">
        <v>1750</v>
      </c>
      <c r="BF35" s="188">
        <v>1340</v>
      </c>
      <c r="BG35" s="240">
        <v>506</v>
      </c>
      <c r="BH35" s="243">
        <v>1802</v>
      </c>
      <c r="BI35" s="244">
        <f t="shared" si="32"/>
        <v>1380.4</v>
      </c>
      <c r="BJ35" s="190">
        <v>510</v>
      </c>
      <c r="BK35" s="189">
        <v>1818</v>
      </c>
      <c r="BL35" s="188">
        <v>1392</v>
      </c>
      <c r="BM35" s="190">
        <v>536</v>
      </c>
      <c r="BN35" s="189">
        <v>1909</v>
      </c>
      <c r="BO35" s="188">
        <v>1462</v>
      </c>
      <c r="BP35" s="190">
        <v>561</v>
      </c>
      <c r="BQ35" s="189">
        <v>1999</v>
      </c>
      <c r="BR35" s="188">
        <v>1531</v>
      </c>
      <c r="BS35" s="190">
        <v>587</v>
      </c>
      <c r="BT35" s="189">
        <v>2091</v>
      </c>
      <c r="BU35" s="188">
        <v>1601</v>
      </c>
      <c r="BV35" s="190">
        <v>613</v>
      </c>
      <c r="BW35" s="189">
        <v>2182</v>
      </c>
      <c r="BX35" s="188">
        <v>1670</v>
      </c>
      <c r="BY35" s="190">
        <v>645</v>
      </c>
      <c r="BZ35" s="189">
        <v>2294</v>
      </c>
      <c r="CA35" s="188">
        <v>1757</v>
      </c>
      <c r="CB35" s="190">
        <v>676</v>
      </c>
      <c r="CC35" s="189">
        <v>2409</v>
      </c>
      <c r="CD35" s="188">
        <v>1844</v>
      </c>
      <c r="CE35" s="190">
        <v>708</v>
      </c>
      <c r="CF35" s="189">
        <v>2521</v>
      </c>
      <c r="CG35" s="188">
        <v>1931</v>
      </c>
      <c r="CH35" s="190">
        <v>740</v>
      </c>
      <c r="CI35" s="189">
        <v>2635</v>
      </c>
      <c r="CJ35" s="188">
        <v>2018</v>
      </c>
      <c r="CK35" s="190">
        <v>772</v>
      </c>
      <c r="CL35" s="189">
        <v>2750</v>
      </c>
      <c r="CM35" s="188">
        <v>2105</v>
      </c>
      <c r="CN35" s="190">
        <v>813</v>
      </c>
      <c r="CO35" s="189">
        <v>2893</v>
      </c>
      <c r="CP35" s="188">
        <v>2216</v>
      </c>
      <c r="CQ35" s="190">
        <v>853</v>
      </c>
      <c r="CR35" s="189">
        <v>3037</v>
      </c>
      <c r="CS35" s="188">
        <v>2326</v>
      </c>
      <c r="CT35" s="190">
        <v>893</v>
      </c>
      <c r="CU35" s="189">
        <v>3181</v>
      </c>
      <c r="CV35" s="188">
        <v>2436</v>
      </c>
      <c r="CW35" s="190">
        <v>934</v>
      </c>
      <c r="CX35" s="189">
        <v>3326</v>
      </c>
      <c r="CY35" s="188">
        <v>2546</v>
      </c>
      <c r="CZ35" s="190">
        <v>974</v>
      </c>
      <c r="DA35" s="189">
        <v>3469</v>
      </c>
      <c r="DB35" s="188">
        <v>2656</v>
      </c>
      <c r="DC35" s="190">
        <v>974</v>
      </c>
      <c r="DD35" s="189">
        <v>3469</v>
      </c>
      <c r="DE35" s="188">
        <f t="shared" si="7"/>
        <v>2796</v>
      </c>
      <c r="DF35" s="190">
        <v>974</v>
      </c>
      <c r="DG35" s="189">
        <v>3469</v>
      </c>
      <c r="DH35" s="188">
        <f t="shared" si="8"/>
        <v>2935</v>
      </c>
      <c r="DI35" s="190">
        <v>974</v>
      </c>
      <c r="DJ35" s="189">
        <v>3469</v>
      </c>
      <c r="DK35" s="188">
        <f t="shared" si="9"/>
        <v>3074</v>
      </c>
      <c r="DL35" s="190">
        <v>974</v>
      </c>
      <c r="DM35" s="189">
        <v>3469</v>
      </c>
      <c r="DN35" s="188">
        <f t="shared" si="10"/>
        <v>3213</v>
      </c>
      <c r="DO35" s="190">
        <v>974</v>
      </c>
      <c r="DP35" s="189">
        <v>3469</v>
      </c>
      <c r="DQ35" s="188">
        <f t="shared" si="11"/>
        <v>3352</v>
      </c>
      <c r="DR35" s="190">
        <v>974</v>
      </c>
      <c r="DS35" s="189">
        <v>3469</v>
      </c>
      <c r="DT35" s="188">
        <f t="shared" si="12"/>
        <v>3526</v>
      </c>
      <c r="DU35" s="190">
        <v>974</v>
      </c>
      <c r="DV35" s="189">
        <v>3469</v>
      </c>
      <c r="DW35" s="188">
        <f t="shared" si="13"/>
        <v>3700</v>
      </c>
      <c r="DX35" s="190">
        <v>974</v>
      </c>
      <c r="DY35" s="189">
        <v>3469</v>
      </c>
      <c r="DZ35" s="188">
        <f t="shared" si="14"/>
        <v>3874</v>
      </c>
      <c r="EA35" s="190">
        <v>974</v>
      </c>
      <c r="EB35" s="189">
        <v>3469</v>
      </c>
      <c r="EC35" s="188">
        <f t="shared" si="15"/>
        <v>4048</v>
      </c>
      <c r="ED35" s="190">
        <v>974</v>
      </c>
      <c r="EE35" s="189">
        <v>3469</v>
      </c>
      <c r="EF35" s="188">
        <f t="shared" si="16"/>
        <v>4222</v>
      </c>
      <c r="EG35" s="190">
        <v>974</v>
      </c>
      <c r="EH35" s="189">
        <v>3469</v>
      </c>
      <c r="EI35" s="188">
        <f t="shared" si="17"/>
        <v>4437</v>
      </c>
      <c r="EJ35" s="190">
        <v>974</v>
      </c>
      <c r="EK35" s="189">
        <v>3469</v>
      </c>
      <c r="EL35" s="188">
        <f t="shared" si="18"/>
        <v>4652</v>
      </c>
      <c r="EM35" s="190">
        <v>974</v>
      </c>
      <c r="EN35" s="189">
        <v>3469</v>
      </c>
      <c r="EO35" s="188">
        <f t="shared" si="19"/>
        <v>4866</v>
      </c>
      <c r="EP35" s="190">
        <v>974</v>
      </c>
      <c r="EQ35" s="189">
        <v>3469</v>
      </c>
      <c r="ER35" s="188">
        <f t="shared" si="20"/>
        <v>5081</v>
      </c>
      <c r="ES35" s="190">
        <v>974</v>
      </c>
      <c r="ET35" s="189">
        <v>3469</v>
      </c>
      <c r="EU35" s="188">
        <f t="shared" si="21"/>
        <v>5342</v>
      </c>
      <c r="EV35" s="190">
        <v>974</v>
      </c>
      <c r="EW35" s="189">
        <v>3469</v>
      </c>
      <c r="EX35" s="188">
        <f t="shared" si="22"/>
        <v>5603</v>
      </c>
      <c r="EY35" s="190">
        <v>974</v>
      </c>
      <c r="EZ35" s="189">
        <v>3469</v>
      </c>
      <c r="FA35" s="188">
        <f t="shared" si="23"/>
        <v>5864</v>
      </c>
      <c r="FB35" s="190">
        <v>974</v>
      </c>
      <c r="FC35" s="189">
        <v>3469</v>
      </c>
      <c r="FD35" s="188">
        <f t="shared" si="24"/>
        <v>6699</v>
      </c>
      <c r="FE35" s="190">
        <v>974</v>
      </c>
      <c r="FF35" s="189">
        <v>3469</v>
      </c>
      <c r="FG35" s="188">
        <f t="shared" si="25"/>
        <v>7012</v>
      </c>
      <c r="FH35" s="190">
        <v>974</v>
      </c>
      <c r="FI35" s="189">
        <v>3469</v>
      </c>
      <c r="FJ35" s="188">
        <f t="shared" si="26"/>
        <v>7325</v>
      </c>
      <c r="FK35" s="190">
        <v>974</v>
      </c>
      <c r="FL35" s="189">
        <v>3469</v>
      </c>
      <c r="FM35" s="188">
        <f t="shared" si="27"/>
        <v>7639</v>
      </c>
      <c r="FN35" s="190">
        <v>974</v>
      </c>
      <c r="FO35" s="189">
        <v>3469</v>
      </c>
      <c r="FP35" s="188">
        <f t="shared" si="28"/>
        <v>7952</v>
      </c>
      <c r="FQ35" s="190">
        <v>974</v>
      </c>
      <c r="FR35" s="189">
        <v>3469</v>
      </c>
      <c r="FS35" s="188">
        <f t="shared" si="29"/>
        <v>8265</v>
      </c>
      <c r="FT35" s="190">
        <v>974</v>
      </c>
      <c r="FU35" s="189">
        <v>3469</v>
      </c>
      <c r="FV35" s="188">
        <f t="shared" si="30"/>
        <v>8578</v>
      </c>
      <c r="FW35" s="190">
        <v>974</v>
      </c>
      <c r="FX35" s="189">
        <v>3469</v>
      </c>
      <c r="FY35" s="188">
        <f t="shared" si="31"/>
        <v>8700</v>
      </c>
    </row>
    <row r="36" spans="1:181" s="182" customFormat="1" ht="13.5" customHeight="1" thickBot="1">
      <c r="A36" s="187">
        <v>30</v>
      </c>
      <c r="B36" s="186">
        <v>244</v>
      </c>
      <c r="C36" s="184">
        <v>870</v>
      </c>
      <c r="D36" s="183">
        <f t="shared" si="0"/>
        <v>90</v>
      </c>
      <c r="E36" s="186">
        <v>244</v>
      </c>
      <c r="F36" s="184">
        <v>870</v>
      </c>
      <c r="G36" s="183">
        <f t="shared" si="1"/>
        <v>180</v>
      </c>
      <c r="H36" s="186">
        <v>244</v>
      </c>
      <c r="I36" s="184">
        <v>870</v>
      </c>
      <c r="J36" s="183">
        <f t="shared" si="2"/>
        <v>270</v>
      </c>
      <c r="K36" s="186">
        <v>244</v>
      </c>
      <c r="L36" s="184">
        <v>870</v>
      </c>
      <c r="M36" s="183">
        <f t="shared" si="3"/>
        <v>360</v>
      </c>
      <c r="N36" s="186">
        <v>244</v>
      </c>
      <c r="O36" s="184">
        <v>870</v>
      </c>
      <c r="P36" s="183">
        <f t="shared" si="4"/>
        <v>450</v>
      </c>
      <c r="Q36" s="186">
        <v>244</v>
      </c>
      <c r="R36" s="184">
        <v>870</v>
      </c>
      <c r="S36" s="183">
        <f t="shared" si="5"/>
        <v>522</v>
      </c>
      <c r="T36" s="186">
        <v>244</v>
      </c>
      <c r="U36" s="184">
        <v>870</v>
      </c>
      <c r="V36" s="183">
        <f t="shared" si="6"/>
        <v>594</v>
      </c>
      <c r="W36" s="186">
        <v>244</v>
      </c>
      <c r="X36" s="184">
        <v>870</v>
      </c>
      <c r="Y36" s="183">
        <v>666</v>
      </c>
      <c r="Z36" s="185">
        <v>276</v>
      </c>
      <c r="AA36" s="184">
        <v>983</v>
      </c>
      <c r="AB36" s="183">
        <v>752</v>
      </c>
      <c r="AC36" s="185">
        <v>297</v>
      </c>
      <c r="AD36" s="184">
        <v>1058</v>
      </c>
      <c r="AE36" s="183">
        <v>810</v>
      </c>
      <c r="AF36" s="185">
        <v>349</v>
      </c>
      <c r="AG36" s="184">
        <v>1241</v>
      </c>
      <c r="AH36" s="183">
        <v>950</v>
      </c>
      <c r="AI36" s="185">
        <v>363</v>
      </c>
      <c r="AJ36" s="184">
        <v>1293</v>
      </c>
      <c r="AK36" s="183">
        <v>990</v>
      </c>
      <c r="AL36" s="185">
        <v>381</v>
      </c>
      <c r="AM36" s="184">
        <v>1354</v>
      </c>
      <c r="AN36" s="183">
        <v>1037</v>
      </c>
      <c r="AO36" s="185">
        <v>394</v>
      </c>
      <c r="AP36" s="184">
        <v>1401</v>
      </c>
      <c r="AQ36" s="183">
        <v>1073</v>
      </c>
      <c r="AR36" s="185">
        <v>419</v>
      </c>
      <c r="AS36" s="184">
        <v>1492</v>
      </c>
      <c r="AT36" s="183">
        <v>1143</v>
      </c>
      <c r="AU36" s="185">
        <v>440</v>
      </c>
      <c r="AV36" s="184">
        <v>1568</v>
      </c>
      <c r="AW36" s="183">
        <v>1200</v>
      </c>
      <c r="AX36" s="185">
        <v>462</v>
      </c>
      <c r="AY36" s="184">
        <v>1646</v>
      </c>
      <c r="AZ36" s="183">
        <v>1261</v>
      </c>
      <c r="BA36" s="185">
        <v>484</v>
      </c>
      <c r="BB36" s="184">
        <v>1724</v>
      </c>
      <c r="BC36" s="183">
        <v>1320</v>
      </c>
      <c r="BD36" s="185">
        <v>508</v>
      </c>
      <c r="BE36" s="184">
        <v>1810</v>
      </c>
      <c r="BF36" s="183">
        <v>1386</v>
      </c>
      <c r="BG36" s="247">
        <v>524</v>
      </c>
      <c r="BH36" s="248">
        <v>1865</v>
      </c>
      <c r="BI36" s="249">
        <f t="shared" si="32"/>
        <v>1428</v>
      </c>
      <c r="BJ36" s="185">
        <v>528</v>
      </c>
      <c r="BK36" s="184">
        <v>1880</v>
      </c>
      <c r="BL36" s="183">
        <v>1440</v>
      </c>
      <c r="BM36" s="185">
        <v>554</v>
      </c>
      <c r="BN36" s="184">
        <v>1974</v>
      </c>
      <c r="BO36" s="183">
        <v>1512</v>
      </c>
      <c r="BP36" s="185">
        <v>581</v>
      </c>
      <c r="BQ36" s="184">
        <v>2069</v>
      </c>
      <c r="BR36" s="183">
        <v>1584</v>
      </c>
      <c r="BS36" s="185">
        <v>607</v>
      </c>
      <c r="BT36" s="184">
        <v>2162</v>
      </c>
      <c r="BU36" s="183">
        <v>1656</v>
      </c>
      <c r="BV36" s="185">
        <v>634</v>
      </c>
      <c r="BW36" s="184">
        <v>2257</v>
      </c>
      <c r="BX36" s="183">
        <v>1728</v>
      </c>
      <c r="BY36" s="185">
        <v>667</v>
      </c>
      <c r="BZ36" s="184">
        <v>2374</v>
      </c>
      <c r="CA36" s="183">
        <v>1818</v>
      </c>
      <c r="CB36" s="185">
        <v>700</v>
      </c>
      <c r="CC36" s="184">
        <v>2492</v>
      </c>
      <c r="CD36" s="183">
        <v>1908</v>
      </c>
      <c r="CE36" s="185">
        <v>733</v>
      </c>
      <c r="CF36" s="184">
        <v>2609</v>
      </c>
      <c r="CG36" s="183">
        <v>1998</v>
      </c>
      <c r="CH36" s="185">
        <v>766</v>
      </c>
      <c r="CI36" s="184">
        <v>2727</v>
      </c>
      <c r="CJ36" s="183">
        <v>2088</v>
      </c>
      <c r="CK36" s="185">
        <v>799</v>
      </c>
      <c r="CL36" s="184">
        <v>2844</v>
      </c>
      <c r="CM36" s="183">
        <v>2178</v>
      </c>
      <c r="CN36" s="185">
        <v>840</v>
      </c>
      <c r="CO36" s="184">
        <v>2993</v>
      </c>
      <c r="CP36" s="183">
        <v>2292</v>
      </c>
      <c r="CQ36" s="185">
        <v>882</v>
      </c>
      <c r="CR36" s="184">
        <v>3142</v>
      </c>
      <c r="CS36" s="183">
        <v>2406</v>
      </c>
      <c r="CT36" s="185">
        <v>924</v>
      </c>
      <c r="CU36" s="184">
        <v>3291</v>
      </c>
      <c r="CV36" s="183">
        <v>2520</v>
      </c>
      <c r="CW36" s="185">
        <v>966</v>
      </c>
      <c r="CX36" s="184">
        <v>3439</v>
      </c>
      <c r="CY36" s="183">
        <v>2634</v>
      </c>
      <c r="CZ36" s="185">
        <v>1008</v>
      </c>
      <c r="DA36" s="184">
        <v>3588</v>
      </c>
      <c r="DB36" s="183">
        <v>2748</v>
      </c>
      <c r="DC36" s="185">
        <v>1008</v>
      </c>
      <c r="DD36" s="184">
        <v>3588</v>
      </c>
      <c r="DE36" s="183">
        <f t="shared" si="7"/>
        <v>2892</v>
      </c>
      <c r="DF36" s="185">
        <v>1008</v>
      </c>
      <c r="DG36" s="184">
        <v>3588</v>
      </c>
      <c r="DH36" s="183">
        <f t="shared" si="8"/>
        <v>3036</v>
      </c>
      <c r="DI36" s="185">
        <v>1008</v>
      </c>
      <c r="DJ36" s="184">
        <v>3588</v>
      </c>
      <c r="DK36" s="183">
        <f t="shared" si="9"/>
        <v>3180</v>
      </c>
      <c r="DL36" s="185">
        <v>1008</v>
      </c>
      <c r="DM36" s="184">
        <v>3588</v>
      </c>
      <c r="DN36" s="183">
        <f t="shared" si="10"/>
        <v>3324</v>
      </c>
      <c r="DO36" s="185">
        <v>1008</v>
      </c>
      <c r="DP36" s="184">
        <v>3588</v>
      </c>
      <c r="DQ36" s="183">
        <f t="shared" si="11"/>
        <v>3468</v>
      </c>
      <c r="DR36" s="185">
        <v>1008</v>
      </c>
      <c r="DS36" s="184">
        <v>3588</v>
      </c>
      <c r="DT36" s="183">
        <f t="shared" si="12"/>
        <v>3648</v>
      </c>
      <c r="DU36" s="185">
        <v>1008</v>
      </c>
      <c r="DV36" s="184">
        <v>3588</v>
      </c>
      <c r="DW36" s="183">
        <f t="shared" si="13"/>
        <v>3828</v>
      </c>
      <c r="DX36" s="185">
        <v>1008</v>
      </c>
      <c r="DY36" s="184">
        <v>3588</v>
      </c>
      <c r="DZ36" s="183">
        <f t="shared" si="14"/>
        <v>4008</v>
      </c>
      <c r="EA36" s="185">
        <v>1008</v>
      </c>
      <c r="EB36" s="184">
        <v>3588</v>
      </c>
      <c r="EC36" s="183">
        <f t="shared" si="15"/>
        <v>4188</v>
      </c>
      <c r="ED36" s="185">
        <v>1008</v>
      </c>
      <c r="EE36" s="184">
        <v>3588</v>
      </c>
      <c r="EF36" s="183">
        <f t="shared" si="16"/>
        <v>4368</v>
      </c>
      <c r="EG36" s="185">
        <v>1008</v>
      </c>
      <c r="EH36" s="184">
        <v>3588</v>
      </c>
      <c r="EI36" s="183">
        <f t="shared" si="17"/>
        <v>4590</v>
      </c>
      <c r="EJ36" s="185">
        <v>1008</v>
      </c>
      <c r="EK36" s="184">
        <v>3588</v>
      </c>
      <c r="EL36" s="183">
        <f t="shared" si="18"/>
        <v>4812</v>
      </c>
      <c r="EM36" s="185">
        <v>1008</v>
      </c>
      <c r="EN36" s="184">
        <v>3588</v>
      </c>
      <c r="EO36" s="183">
        <f t="shared" si="19"/>
        <v>5034</v>
      </c>
      <c r="EP36" s="185">
        <v>1008</v>
      </c>
      <c r="EQ36" s="184">
        <v>3588</v>
      </c>
      <c r="ER36" s="183">
        <f t="shared" si="20"/>
        <v>5256</v>
      </c>
      <c r="ES36" s="185">
        <v>1008</v>
      </c>
      <c r="ET36" s="184">
        <v>3588</v>
      </c>
      <c r="EU36" s="183">
        <f t="shared" si="21"/>
        <v>5526</v>
      </c>
      <c r="EV36" s="185">
        <v>1008</v>
      </c>
      <c r="EW36" s="184">
        <v>3588</v>
      </c>
      <c r="EX36" s="183">
        <f t="shared" si="22"/>
        <v>5796</v>
      </c>
      <c r="EY36" s="185">
        <v>1008</v>
      </c>
      <c r="EZ36" s="184">
        <v>3588</v>
      </c>
      <c r="FA36" s="183">
        <f t="shared" si="23"/>
        <v>6066</v>
      </c>
      <c r="FB36" s="185">
        <v>1008</v>
      </c>
      <c r="FC36" s="184">
        <v>3588</v>
      </c>
      <c r="FD36" s="183">
        <f t="shared" si="24"/>
        <v>6930</v>
      </c>
      <c r="FE36" s="185">
        <v>1008</v>
      </c>
      <c r="FF36" s="184">
        <v>3588</v>
      </c>
      <c r="FG36" s="183">
        <f t="shared" si="25"/>
        <v>7254</v>
      </c>
      <c r="FH36" s="185">
        <v>1008</v>
      </c>
      <c r="FI36" s="184">
        <v>3588</v>
      </c>
      <c r="FJ36" s="183">
        <f t="shared" si="26"/>
        <v>7578</v>
      </c>
      <c r="FK36" s="185">
        <v>1008</v>
      </c>
      <c r="FL36" s="184">
        <v>3588</v>
      </c>
      <c r="FM36" s="183">
        <f t="shared" si="27"/>
        <v>7902</v>
      </c>
      <c r="FN36" s="185">
        <v>1008</v>
      </c>
      <c r="FO36" s="184">
        <v>3588</v>
      </c>
      <c r="FP36" s="183">
        <f t="shared" si="28"/>
        <v>8226</v>
      </c>
      <c r="FQ36" s="185">
        <v>1008</v>
      </c>
      <c r="FR36" s="184">
        <v>3588</v>
      </c>
      <c r="FS36" s="183">
        <f t="shared" si="29"/>
        <v>8550</v>
      </c>
      <c r="FT36" s="185">
        <v>1008</v>
      </c>
      <c r="FU36" s="184">
        <v>3588</v>
      </c>
      <c r="FV36" s="183">
        <f t="shared" si="30"/>
        <v>8874</v>
      </c>
      <c r="FW36" s="185">
        <v>1008</v>
      </c>
      <c r="FX36" s="184">
        <v>3588</v>
      </c>
      <c r="FY36" s="183">
        <f t="shared" si="31"/>
        <v>9000</v>
      </c>
    </row>
    <row r="37" spans="1:67" ht="6" customHeight="1" thickBot="1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90"/>
      <c r="BL37" s="181"/>
      <c r="BM37" s="181"/>
      <c r="BN37" s="181"/>
      <c r="BO37" s="181"/>
    </row>
    <row r="38" spans="1:67" ht="12" customHeight="1">
      <c r="A38" s="285" t="s">
        <v>135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80"/>
      <c r="BN38" s="180"/>
      <c r="BO38" s="179"/>
    </row>
    <row r="39" spans="1:67" ht="12" customHeight="1">
      <c r="A39" s="262" t="s">
        <v>148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178"/>
      <c r="AC39" s="178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</row>
    <row r="40" spans="1:67" ht="12" customHeight="1">
      <c r="A40" s="176" t="s">
        <v>134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</row>
    <row r="41" spans="1:67" ht="12" customHeight="1">
      <c r="A41" s="287" t="s">
        <v>133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3"/>
      <c r="BL41" s="173"/>
      <c r="BM41" s="173"/>
      <c r="BN41" s="173"/>
      <c r="BO41" s="173"/>
    </row>
    <row r="42" spans="1:29" ht="16.5">
      <c r="A42" s="283" t="s">
        <v>132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172"/>
      <c r="X42" s="172"/>
      <c r="Y42" s="172"/>
      <c r="Z42" s="172"/>
      <c r="AA42" s="284" t="s">
        <v>147</v>
      </c>
      <c r="AB42" s="284"/>
      <c r="AC42" s="284"/>
    </row>
    <row r="43" spans="1:67" ht="12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178"/>
      <c r="AC43" s="178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</row>
    <row r="44" spans="2:5" ht="16.5">
      <c r="B44" s="171"/>
      <c r="E44" s="170"/>
    </row>
  </sheetData>
  <sheetProtection/>
  <mergeCells count="128">
    <mergeCell ref="B5:D5"/>
    <mergeCell ref="Z5:AB5"/>
    <mergeCell ref="E5:G5"/>
    <mergeCell ref="AR5:AT5"/>
    <mergeCell ref="CW5:CY5"/>
    <mergeCell ref="A37:BK37"/>
    <mergeCell ref="AF5:AH5"/>
    <mergeCell ref="AI5:AK5"/>
    <mergeCell ref="A4:A6"/>
    <mergeCell ref="AC5:AE5"/>
    <mergeCell ref="BP5:BR5"/>
    <mergeCell ref="W5:Y5"/>
    <mergeCell ref="T5:V5"/>
    <mergeCell ref="AL5:AN5"/>
    <mergeCell ref="EA5:EC5"/>
    <mergeCell ref="A41:AC41"/>
    <mergeCell ref="CK5:CM5"/>
    <mergeCell ref="CN5:CP5"/>
    <mergeCell ref="CQ5:CS5"/>
    <mergeCell ref="CT5:CV5"/>
    <mergeCell ref="A42:V42"/>
    <mergeCell ref="AA42:AC42"/>
    <mergeCell ref="ED5:EF5"/>
    <mergeCell ref="EG5:EI5"/>
    <mergeCell ref="DU5:DW5"/>
    <mergeCell ref="DX5:DZ5"/>
    <mergeCell ref="A38:AC38"/>
    <mergeCell ref="A39:AA39"/>
    <mergeCell ref="K5:M5"/>
    <mergeCell ref="H5:J5"/>
    <mergeCell ref="BY5:CA5"/>
    <mergeCell ref="CB5:CD5"/>
    <mergeCell ref="DC5:DE5"/>
    <mergeCell ref="DF5:DH5"/>
    <mergeCell ref="CZ5:DB5"/>
    <mergeCell ref="CE5:CG5"/>
    <mergeCell ref="CH5:CJ5"/>
    <mergeCell ref="AO5:AQ5"/>
    <mergeCell ref="ES5:EU5"/>
    <mergeCell ref="EV5:EX5"/>
    <mergeCell ref="FB5:FD5"/>
    <mergeCell ref="BG5:BI5"/>
    <mergeCell ref="Q5:S5"/>
    <mergeCell ref="BJ5:BL5"/>
    <mergeCell ref="BM5:BO5"/>
    <mergeCell ref="BS5:BU5"/>
    <mergeCell ref="BV5:BX5"/>
    <mergeCell ref="N5:P5"/>
    <mergeCell ref="DI5:DK5"/>
    <mergeCell ref="DL5:DN5"/>
    <mergeCell ref="DO5:DQ5"/>
    <mergeCell ref="DR5:DT5"/>
    <mergeCell ref="FW5:FY5"/>
    <mergeCell ref="AU5:AW5"/>
    <mergeCell ref="AX5:AZ5"/>
    <mergeCell ref="BA5:BC5"/>
    <mergeCell ref="BD5:BF5"/>
    <mergeCell ref="B4:C4"/>
    <mergeCell ref="E4:F4"/>
    <mergeCell ref="H4:I4"/>
    <mergeCell ref="K4:L4"/>
    <mergeCell ref="Z4:AA4"/>
    <mergeCell ref="AC4:AD4"/>
    <mergeCell ref="FQ5:FS5"/>
    <mergeCell ref="FT5:FV5"/>
    <mergeCell ref="EJ5:EL5"/>
    <mergeCell ref="EY5:FA5"/>
    <mergeCell ref="EM5:EO5"/>
    <mergeCell ref="EP5:ER5"/>
    <mergeCell ref="FE5:FG5"/>
    <mergeCell ref="FK5:FM5"/>
    <mergeCell ref="FN5:FP5"/>
    <mergeCell ref="FH5:FJ5"/>
    <mergeCell ref="AI4:AJ4"/>
    <mergeCell ref="N4:O4"/>
    <mergeCell ref="Q4:R4"/>
    <mergeCell ref="T4:U4"/>
    <mergeCell ref="W4:X4"/>
    <mergeCell ref="AX4:AY4"/>
    <mergeCell ref="AF4:AG4"/>
    <mergeCell ref="BA4:BB4"/>
    <mergeCell ref="BD4:BE4"/>
    <mergeCell ref="BJ4:BK4"/>
    <mergeCell ref="AL4:AM4"/>
    <mergeCell ref="AO4:AP4"/>
    <mergeCell ref="AR4:AS4"/>
    <mergeCell ref="AU4:AV4"/>
    <mergeCell ref="BG4:BH4"/>
    <mergeCell ref="BY4:BZ4"/>
    <mergeCell ref="CB4:CC4"/>
    <mergeCell ref="CE4:CF4"/>
    <mergeCell ref="CH4:CI4"/>
    <mergeCell ref="BM4:BN4"/>
    <mergeCell ref="BP4:BQ4"/>
    <mergeCell ref="BS4:BT4"/>
    <mergeCell ref="BV4:BW4"/>
    <mergeCell ref="CW4:CX4"/>
    <mergeCell ref="CZ4:DA4"/>
    <mergeCell ref="DC4:DD4"/>
    <mergeCell ref="DF4:DG4"/>
    <mergeCell ref="CK4:CL4"/>
    <mergeCell ref="CN4:CO4"/>
    <mergeCell ref="CQ4:CR4"/>
    <mergeCell ref="CT4:CU4"/>
    <mergeCell ref="DU4:DV4"/>
    <mergeCell ref="DX4:DY4"/>
    <mergeCell ref="EA4:EB4"/>
    <mergeCell ref="ED4:EE4"/>
    <mergeCell ref="DI4:DJ4"/>
    <mergeCell ref="DL4:DM4"/>
    <mergeCell ref="DO4:DP4"/>
    <mergeCell ref="DR4:DS4"/>
    <mergeCell ref="EY4:EZ4"/>
    <mergeCell ref="FB4:FC4"/>
    <mergeCell ref="EG4:EH4"/>
    <mergeCell ref="EJ4:EK4"/>
    <mergeCell ref="EM4:EN4"/>
    <mergeCell ref="EP4:EQ4"/>
    <mergeCell ref="A43:AA43"/>
    <mergeCell ref="FQ4:FR4"/>
    <mergeCell ref="FT4:FU4"/>
    <mergeCell ref="FW4:FX4"/>
    <mergeCell ref="FE4:FF4"/>
    <mergeCell ref="FH4:FI4"/>
    <mergeCell ref="FK4:FL4"/>
    <mergeCell ref="FN4:FO4"/>
    <mergeCell ref="ES4:ET4"/>
    <mergeCell ref="EV4:EW4"/>
  </mergeCells>
  <printOptions/>
  <pageMargins left="0" right="0" top="0.8661417322834646" bottom="0.07874015748031496" header="0.4330708661417323" footer="0.1968503937007874"/>
  <pageSetup horizontalDpi="600" verticalDpi="600" orientation="landscape" paperSize="9" scale="86" r:id="rId2"/>
  <headerFooter alignWithMargins="0">
    <oddHeader>&amp;C國立屏東科技大學 一○九年勞退金暨勞工保險普通事故保險費(含就業保險、職業災害保險費及墊償金)之被保險人與投保單位分擔金額表&amp;R
(109年1月1日起適用)</oddHeader>
    <oddFooter>&amp;C&amp;P&amp;R108/11/08 出納組製表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</cp:lastModifiedBy>
  <cp:lastPrinted>2019-11-22T06:59:12Z</cp:lastPrinted>
  <dcterms:created xsi:type="dcterms:W3CDTF">2018-11-08T08:35:06Z</dcterms:created>
  <dcterms:modified xsi:type="dcterms:W3CDTF">2019-11-22T07:22:32Z</dcterms:modified>
  <cp:category/>
  <cp:version/>
  <cp:contentType/>
  <cp:contentStatus/>
</cp:coreProperties>
</file>